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здел 1" sheetId="1" r:id="rId1"/>
    <sheet name="раздел 2" sheetId="2" r:id="rId2"/>
    <sheet name="раздел 3" sheetId="3" r:id="rId3"/>
  </sheets>
  <calcPr calcId="124519"/>
</workbook>
</file>

<file path=xl/calcChain.xml><?xml version="1.0" encoding="utf-8"?>
<calcChain xmlns="http://schemas.openxmlformats.org/spreadsheetml/2006/main">
  <c r="E38" i="3"/>
  <c r="F124" i="2"/>
  <c r="H124" s="1"/>
  <c r="G124" s="1"/>
  <c r="F14"/>
  <c r="H138"/>
  <c r="H137"/>
  <c r="G137" s="1"/>
  <c r="H136"/>
  <c r="H135"/>
  <c r="G135" s="1"/>
  <c r="H134"/>
  <c r="H133"/>
  <c r="H132"/>
  <c r="H131"/>
  <c r="G131" s="1"/>
  <c r="H130"/>
  <c r="G130" s="1"/>
  <c r="H129"/>
  <c r="H128"/>
  <c r="G128" s="1"/>
  <c r="H127"/>
  <c r="G127" s="1"/>
  <c r="H126"/>
  <c r="G126" s="1"/>
  <c r="H72"/>
  <c r="H71"/>
  <c r="H69"/>
  <c r="G69" s="1"/>
  <c r="H68"/>
  <c r="G68" s="1"/>
  <c r="H67"/>
  <c r="H61"/>
  <c r="G61" s="1"/>
  <c r="H57"/>
  <c r="H53"/>
  <c r="G53" s="1"/>
  <c r="H52"/>
  <c r="H45"/>
  <c r="G45" s="1"/>
  <c r="E50" i="3"/>
  <c r="E48"/>
  <c r="E52"/>
  <c r="E41"/>
  <c r="E40"/>
  <c r="F102" i="2"/>
  <c r="F91" s="1"/>
  <c r="E91"/>
  <c r="F78"/>
  <c r="F65"/>
  <c r="H65" s="1"/>
  <c r="G65" s="1"/>
  <c r="F60"/>
  <c r="H60" s="1"/>
  <c r="G60" s="1"/>
  <c r="F70"/>
  <c r="H70" s="1"/>
  <c r="G70" s="1"/>
  <c r="F69"/>
  <c r="F66"/>
  <c r="H66" s="1"/>
  <c r="G66" s="1"/>
  <c r="F64"/>
  <c r="H64" s="1"/>
  <c r="G64" s="1"/>
  <c r="F63"/>
  <c r="H63" s="1"/>
  <c r="G63" s="1"/>
  <c r="F62"/>
  <c r="H62" s="1"/>
  <c r="G62" s="1"/>
  <c r="F59"/>
  <c r="H59" s="1"/>
  <c r="G59" s="1"/>
  <c r="F58"/>
  <c r="H58" s="1"/>
  <c r="G58" s="1"/>
  <c r="F55"/>
  <c r="H55" s="1"/>
  <c r="G55" s="1"/>
  <c r="F54"/>
  <c r="H54" s="1"/>
  <c r="G54" s="1"/>
  <c r="F51"/>
  <c r="H51" s="1"/>
  <c r="G51" s="1"/>
  <c r="F50"/>
  <c r="H50" s="1"/>
  <c r="G50" s="1"/>
  <c r="F47"/>
  <c r="H47" s="1"/>
  <c r="G47" s="1"/>
  <c r="F53"/>
  <c r="F49"/>
  <c r="H49" s="1"/>
  <c r="F48"/>
  <c r="H48" s="1"/>
  <c r="G48" s="1"/>
  <c r="F46"/>
  <c r="H46" s="1"/>
  <c r="G46" s="1"/>
  <c r="F45"/>
  <c r="F44"/>
  <c r="F43"/>
  <c r="F56" l="1"/>
  <c r="H56" s="1"/>
  <c r="G56" s="1"/>
  <c r="F41"/>
  <c r="F30" l="1"/>
</calcChain>
</file>

<file path=xl/sharedStrings.xml><?xml version="1.0" encoding="utf-8"?>
<sst xmlns="http://schemas.openxmlformats.org/spreadsheetml/2006/main" count="670" uniqueCount="317">
  <si>
    <t>УТВЕРЖДАЮ:</t>
  </si>
  <si>
    <t>_______________________</t>
  </si>
  <si>
    <t xml:space="preserve">ОТЧЕТ </t>
  </si>
  <si>
    <t>о результатах деятельности краевого государственного учреждения,</t>
  </si>
  <si>
    <t>подведомственного министерству культуры Хабаровского края, и</t>
  </si>
  <si>
    <t>об использовании закрепленного за ним</t>
  </si>
  <si>
    <t>государственного имущества</t>
  </si>
  <si>
    <t xml:space="preserve">Краевое государственное автономное учреждение культуры </t>
  </si>
  <si>
    <t>Раздел I. Общие сведения</t>
  </si>
  <si>
    <t>Наименование показателя</t>
  </si>
  <si>
    <t>Код строки</t>
  </si>
  <si>
    <t>Значение показателя</t>
  </si>
  <si>
    <t>Полное наименование государственного учреждения</t>
  </si>
  <si>
    <t>Юридический адрес</t>
  </si>
  <si>
    <t>Телефон (факс)</t>
  </si>
  <si>
    <t>Адрес электронной почты</t>
  </si>
  <si>
    <t>Сведения о внесении в Единый государственный реестр юридических лиц (с указание серии, № , даты свидетельства)</t>
  </si>
  <si>
    <t>Дата внесения в Реестр государственной собственности Хабаровского края объектов недвижимости</t>
  </si>
  <si>
    <t>Перечень основных видов деятельности, осуществляемых государственным учреждением в соответствии с уставом</t>
  </si>
  <si>
    <t>(4212) 22-70-21</t>
  </si>
  <si>
    <t>Перечень учредительных и разрешительных документов (с указанием №, даты, срока действия) на основании которых государственное учреждение осуществляет деятельность</t>
  </si>
  <si>
    <t>Наименование, срок действия</t>
  </si>
  <si>
    <t>Номер</t>
  </si>
  <si>
    <t>Дата</t>
  </si>
  <si>
    <t>1. Устав</t>
  </si>
  <si>
    <t xml:space="preserve">2. Свидетельство о государственной регистрации юридического лица </t>
  </si>
  <si>
    <t xml:space="preserve">3. Свидетельство о постановке на учет в налоговом органе </t>
  </si>
  <si>
    <t>серия 27 № 002145565</t>
  </si>
  <si>
    <t>26.07.2013 г.</t>
  </si>
  <si>
    <t>Перечень услуг (работ), которые оказываются потребителям за плату в случаях, предусмотренных нормативными правовыми (правовыми)актами , с указание потребителей услуг (работ)</t>
  </si>
  <si>
    <t>Наименование услуг</t>
  </si>
  <si>
    <t>Потребители услуг</t>
  </si>
  <si>
    <t>1. Услуга по показу спектаклей, концертов, концертных программ и иных зрелищных программ</t>
  </si>
  <si>
    <t>2. Услуга по содержанию и обслуживанию общежития для работников культуры</t>
  </si>
  <si>
    <t xml:space="preserve"> 4. Создание хореографических студий и проведение мастер классов</t>
  </si>
  <si>
    <t xml:space="preserve"> 5. Предоставление другим организациям на договорной основе постановочных услуг, сценических и постановочных средств для проведения спектаклей и концертов</t>
  </si>
  <si>
    <t xml:space="preserve"> 6. Изготовление по заказам и договорам с другими юридическими и физическими лицами предметов художественного оформления спектаклей, концертов, представлений </t>
  </si>
  <si>
    <t>7. Предоставление сценических площадок для проведения гастрольных и выездных мероприятий других театров, для осуществления совместных проектов и программ в соответствии с договорами</t>
  </si>
  <si>
    <t xml:space="preserve"> 8. Прокат и реализация костюмов, обуви, оборудования, реквизита, бутафории, гримерных, постижерных и иных принадлежностей</t>
  </si>
  <si>
    <t xml:space="preserve"> 9. Реализация сопутствующих услуг, предоставляемых зрителям</t>
  </si>
  <si>
    <t xml:space="preserve"> 10.Оказание гостиничных услуг физическим и юридическим лицам в соответствии с разработанным Положением, в том числе услуг сауны, парикмахерской, прачечной и платной автостоянки</t>
  </si>
  <si>
    <t>12. Сдача в аренду и прокат столового белья, посуды, приборов, инвентаря</t>
  </si>
  <si>
    <t>13. Предоставление потребителям телефонной и факсимильной связи, услуг интернет, гарантированное хранение личных вещей (верхней одежды), сумок и ценностей потребителя, вызов такси по заказу потребителя, организация стоянки и парковки личных автомашин потребителей на автостоянке</t>
  </si>
  <si>
    <t xml:space="preserve"> 16. Создание мастерских по изготовлению различных столярных, бутафорских и декоративных изделий по заказам физических и юридических лиц </t>
  </si>
  <si>
    <t>18. Продажа DVD дисков, фирменных значков, цветов, сувениров</t>
  </si>
  <si>
    <t>Физические и юридические лица</t>
  </si>
  <si>
    <t>Физические лица</t>
  </si>
  <si>
    <t>Перечень целевых программ и программ развития, установленных для государственного учреждения</t>
  </si>
  <si>
    <t>1. Краевая государственная программа "Культура Хабаровского края"</t>
  </si>
  <si>
    <t>2. Информация о численности и заработной плате работников учреждения</t>
  </si>
  <si>
    <t>Штатная численность, ед.</t>
  </si>
  <si>
    <t>на начало года</t>
  </si>
  <si>
    <t>на конец года</t>
  </si>
  <si>
    <t>Среднесписочная численность работников, чел.</t>
  </si>
  <si>
    <t>Среднемесячная заработная плата, руб.</t>
  </si>
  <si>
    <t>Ф.И.О. руководителя</t>
  </si>
  <si>
    <t>Номер и дата трудового договора руководителя</t>
  </si>
  <si>
    <t>Срок действия трудового договора</t>
  </si>
  <si>
    <t>(4212) 21-13-95</t>
  </si>
  <si>
    <t>КГАУК "ХКМТ"</t>
  </si>
  <si>
    <t>В.М.Загуменный</t>
  </si>
  <si>
    <t>"______"____________ 2015г.</t>
  </si>
  <si>
    <t xml:space="preserve"> 19. Оказание транспортных услуг населению и юридическим лицам </t>
  </si>
  <si>
    <t xml:space="preserve"> 15. Деятельность по проведению консультационных семинаров</t>
  </si>
  <si>
    <t>Раздел II. Результаты деятельности учреждения</t>
  </si>
  <si>
    <t>№ п/п</t>
  </si>
  <si>
    <t>Ед. измерения</t>
  </si>
  <si>
    <t>за год, предшествующий отчетному году</t>
  </si>
  <si>
    <t>за отчетный год</t>
  </si>
  <si>
    <t>1. Количество потребителей, воспользовавшихся услугами (работами) учреждения</t>
  </si>
  <si>
    <t>Количество потребителей, воспользовавшихся услугами (работами) учреждения, всего</t>
  </si>
  <si>
    <t>01</t>
  </si>
  <si>
    <t>1.1</t>
  </si>
  <si>
    <t>человек</t>
  </si>
  <si>
    <t>в том числе по видам услуг (работ)</t>
  </si>
  <si>
    <t>1.1.1</t>
  </si>
  <si>
    <t>Услуга по показу спектаклей, концертов, концертных программ и иных зрелищных программ</t>
  </si>
  <si>
    <t>1.1.2</t>
  </si>
  <si>
    <t>1.2</t>
  </si>
  <si>
    <t>Количество потребителей, воспользовавшихся бесплатными для потребителей услугами (работами) учреждения, всего</t>
  </si>
  <si>
    <t>1.2.1</t>
  </si>
  <si>
    <t>02</t>
  </si>
  <si>
    <t>1.3</t>
  </si>
  <si>
    <t>1.3.1</t>
  </si>
  <si>
    <t>04</t>
  </si>
  <si>
    <t>Количество потребителей, воспользовавшихся полностью платными для потребителей услугами (работами) учреждения, всего</t>
  </si>
  <si>
    <t>1.4</t>
  </si>
  <si>
    <t>05</t>
  </si>
  <si>
    <t>ед.</t>
  </si>
  <si>
    <t>Количество обоснованных жалоб потребителей</t>
  </si>
  <si>
    <t>-</t>
  </si>
  <si>
    <t>2. Изменение балансовой (остаточной)стоимости нефинансовых активов</t>
  </si>
  <si>
    <t>2.1</t>
  </si>
  <si>
    <t>Балансовая стоимость нефинансовых активов</t>
  </si>
  <si>
    <t>Остаточная стоимость нефинансовых активов</t>
  </si>
  <si>
    <t>06</t>
  </si>
  <si>
    <t>тыс. руб.</t>
  </si>
  <si>
    <t>3. Общая сумма выставленных требований в возмещение ущерба по недостачам и хищениям</t>
  </si>
  <si>
    <t>3.1</t>
  </si>
  <si>
    <t>Общая сумма выставленных требований в возмещение ущерба по недостачам и хищениям, всего</t>
  </si>
  <si>
    <t>в том числе:</t>
  </si>
  <si>
    <t>Нематериальных ценностей</t>
  </si>
  <si>
    <t>Основных средств</t>
  </si>
  <si>
    <t>Денежных средств</t>
  </si>
  <si>
    <t>От порчи материальных ценностей</t>
  </si>
  <si>
    <t>08</t>
  </si>
  <si>
    <t>07</t>
  </si>
  <si>
    <t>4. Поступления и выплаты учреждения</t>
  </si>
  <si>
    <t>4.1.</t>
  </si>
  <si>
    <t>Поступления, всего</t>
  </si>
  <si>
    <t>в том числе по видам поступлений:</t>
  </si>
  <si>
    <t>субсидии на выполнение государственного задания</t>
  </si>
  <si>
    <t>целевые субсидии</t>
  </si>
  <si>
    <t>бюджетные инвестиции</t>
  </si>
  <si>
    <t>поступления от иной приносящей доход деятельности, всего</t>
  </si>
  <si>
    <t>поступления от оказания государственным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</si>
  <si>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аренды государственного имущества</t>
  </si>
  <si>
    <t>4.2</t>
  </si>
  <si>
    <t>Остаток средств на начало года</t>
  </si>
  <si>
    <t>09</t>
  </si>
  <si>
    <t>4.3</t>
  </si>
  <si>
    <t xml:space="preserve">Выплаты за счет средств краевого бюджета, всего 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</si>
  <si>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</si>
  <si>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</si>
  <si>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</si>
  <si>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</si>
  <si>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</si>
  <si>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</si>
  <si>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</si>
  <si>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</si>
  <si>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</si>
  <si>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</si>
  <si>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</si>
  <si>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на приобретение основных средств</t>
  </si>
  <si>
    <t>на приобретение материальных запасов</t>
  </si>
  <si>
    <t>4.4</t>
  </si>
  <si>
    <t>Выплаты за счет средств от приносящей доход деятельности, всего</t>
  </si>
  <si>
    <t>на приобретение ценных бумаг</t>
  </si>
  <si>
    <t>на приобретение акций и иных форм участив капитале</t>
  </si>
  <si>
    <t>5. Кассовое исполнение бюджетной сметы и лимитов бюджетных обязательств учреждения (**)</t>
  </si>
  <si>
    <t>5.1</t>
  </si>
  <si>
    <t>10</t>
  </si>
  <si>
    <t>6. Изменение дебиторской задолженности учреждения</t>
  </si>
  <si>
    <t>6.1</t>
  </si>
  <si>
    <t>по прочим выплатам</t>
  </si>
  <si>
    <t>Расчеты по суммам поступлений в доход краевого бюджета</t>
  </si>
  <si>
    <t>6.2.</t>
  </si>
  <si>
    <t>Дебиторская задолженность, образованная за счет средств краевого бюджета и нереальная к взысканию</t>
  </si>
  <si>
    <t>6.3</t>
  </si>
  <si>
    <t>Дебиторская задолженность по выданным авансам, полученным за счет средств краевого бюджета, всего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</si>
  <si>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</si>
  <si>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</si>
  <si>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</si>
  <si>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</si>
  <si>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</si>
  <si>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</si>
  <si>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</si>
  <si>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непроизводственных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</si>
  <si>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</si>
  <si>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</si>
  <si>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6.4</t>
  </si>
  <si>
    <t>7. Изменения кредиторской задолженности учреждения</t>
  </si>
  <si>
    <t>7.1</t>
  </si>
  <si>
    <t>Просроченная кредиторская задолженность</t>
  </si>
  <si>
    <t>7.2.</t>
  </si>
  <si>
    <t>Кредиторская задолженность по расчетам с поставщиками и подрядчиками за  счет средств краевого бюджета, всего</t>
  </si>
  <si>
    <t>по заработной плате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</si>
  <si>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</si>
  <si>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</si>
  <si>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</si>
  <si>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</si>
  <si>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арендной плате за пользование имуществом</t>
  </si>
  <si>
    <t>по оплате услуг по содержание имущества</t>
  </si>
  <si>
    <t>по оплате прочих услуг</t>
  </si>
  <si>
    <t>по приобретению нематериальных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</si>
  <si>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</si>
  <si>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</si>
  <si>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</si>
  <si>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</si>
  <si>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7.3</t>
  </si>
  <si>
    <t>Кредиторская задолженность по расчетам с поставщиками и подрядчиками за  счет доходов, полученных от платной и иной приносящей доход деятельности, всего</t>
  </si>
  <si>
    <t>Раздел III. Об использовании имущества, закрепленного за учреждением</t>
  </si>
  <si>
    <t>на начало текущего периода</t>
  </si>
  <si>
    <t>на конец текущего периода</t>
  </si>
  <si>
    <t>1. Стоимость недвижимого имущества учреждения</t>
  </si>
  <si>
    <t>недвижимого имущества, переданного в аренду</t>
  </si>
  <si>
    <t>из них:</t>
  </si>
  <si>
    <t>здания</t>
  </si>
  <si>
    <t>сооружения</t>
  </si>
  <si>
    <t>помещения</t>
  </si>
  <si>
    <t>недвижимого имущества, переданного в безвозмездное пользование</t>
  </si>
  <si>
    <t>Амортизация объектов недвижимого имущества, находящегося у учреждения на праве оперативного управления, всего</t>
  </si>
  <si>
    <t>1.2.2</t>
  </si>
  <si>
    <t>2. Стоимость движимого имущества учреждения</t>
  </si>
  <si>
    <t>переданного в аренду</t>
  </si>
  <si>
    <t>переданного в безвозмездное пользование</t>
  </si>
  <si>
    <t>2.2</t>
  </si>
  <si>
    <t>Амортизация объектов движимого имущества, находящегося у учреждения на праве оперативного управления, всего</t>
  </si>
  <si>
    <t>2.3</t>
  </si>
  <si>
    <t>Балансовая стоимость особо ценного движимого имущества (*)</t>
  </si>
  <si>
    <t>3. Общая балансовая стоимость имущества, приобретенного учреждением (*)</t>
  </si>
  <si>
    <t>Общая балансовая стоимость недвижимого имущества, приобретенного учреждением</t>
  </si>
  <si>
    <t>за счет средств, полученных от выполнения платных работ (оказания платных услуг)</t>
  </si>
  <si>
    <t>3.2.</t>
  </si>
  <si>
    <t>Общая балансовая стоимость движимого имущества, приобретенного учреждением</t>
  </si>
  <si>
    <t>за счет средств, выделенных ему учредителем</t>
  </si>
  <si>
    <t>4. Информация о количестве и площади объектов недвижимого имущества, закрепленных за учреждением на праве оперативного управления</t>
  </si>
  <si>
    <t>4.1</t>
  </si>
  <si>
    <t>Количество объектов недвижимого имущества, закрепленного за учреждением, всего:</t>
  </si>
  <si>
    <t>4.1.1</t>
  </si>
  <si>
    <t>4.1.2</t>
  </si>
  <si>
    <t>4.1.3</t>
  </si>
  <si>
    <t>4.2.</t>
  </si>
  <si>
    <t>Общая площадь объектов недвижимого имущества, закрепленных за учреждением, всего:</t>
  </si>
  <si>
    <t>4.2.1</t>
  </si>
  <si>
    <t>4.2.2</t>
  </si>
  <si>
    <t>4.2.3</t>
  </si>
  <si>
    <t>5. Информация о недвижимом имуществе, закрепленном за учреждением на праве оперативного управления и переданного в аренду</t>
  </si>
  <si>
    <t>5.1.1</t>
  </si>
  <si>
    <t>5.1.2</t>
  </si>
  <si>
    <t>5.1.3</t>
  </si>
  <si>
    <t>5.2.</t>
  </si>
  <si>
    <t>Доходы, полученные от сдачи имущества в аренду</t>
  </si>
  <si>
    <t>5.3.</t>
  </si>
  <si>
    <t>Перечень договоров (с указанием №, даты, срока действия, наименования арендатора)</t>
  </si>
  <si>
    <t>Наименование и характеристика неиспользуемого недвижимого имущества</t>
  </si>
  <si>
    <t>6.2</t>
  </si>
  <si>
    <t>Балансовая (остаточная) стоимость</t>
  </si>
  <si>
    <t>Амортизация</t>
  </si>
  <si>
    <t>Общая площадь объектов</t>
  </si>
  <si>
    <t>6.5</t>
  </si>
  <si>
    <t>(*)</t>
  </si>
  <si>
    <t>(**)</t>
  </si>
  <si>
    <t>Дополнительна информация, включаемая в состав отчета казенного учреждения.</t>
  </si>
  <si>
    <t>Главный бухгалтер учреждения ______________________________________________________</t>
  </si>
  <si>
    <t>Исполнитель______________________________________________________________________</t>
  </si>
  <si>
    <t>Председатель наблюдательного совета</t>
  </si>
  <si>
    <t>_______________________________________________ Писарюк О.В.</t>
  </si>
  <si>
    <t>Общая балансовая стоимость недвижимого имущества, находящегося у учреждения на праве оперативного управления, всего</t>
  </si>
  <si>
    <t>Общая балансовая стоимость движимого имущества, находящегося у учреждения на праве оперативного управления, всего</t>
  </si>
  <si>
    <t>Общая площадь объектов недвижимого имущества, переданных учрежденим в аренду, всего:</t>
  </si>
  <si>
    <t>Предложения руководителя учреждения по дальнейшему использованию недвижимого имущества</t>
  </si>
  <si>
    <t>Дополнительна информация, включаемая в состав отчета государственных бюджетных и автономных учреждений.</t>
  </si>
  <si>
    <t>Рассмотрен и утверждении на заседании наблюдательного совета</t>
  </si>
  <si>
    <t>м2</t>
  </si>
  <si>
    <t>Кассовое исполнение бюджетной сметы</t>
  </si>
  <si>
    <t>по выданным авансам на арендную плату за использование имуществом</t>
  </si>
  <si>
    <t>Дебиторская задолженность по выданным авансам за счет доходов, полученных от платной и иной приносящей доход деятельности, всего</t>
  </si>
  <si>
    <t xml:space="preserve">по приобретению основных средств </t>
  </si>
  <si>
    <t>по приобретению непроизводственных активов</t>
  </si>
  <si>
    <t>Изменение по отношению к году, предшествующему отчетному году (%)</t>
  </si>
  <si>
    <t>1. Сведения об учреждении</t>
  </si>
  <si>
    <t xml:space="preserve">3. Организация и разработка сценарных материалов, проведение театрализованных праздников, фестивалей, аукционов, развлекательных шоу и других форм культурно-досуговых мероприятий, организация и постановка театральных представлений </t>
  </si>
  <si>
    <t xml:space="preserve"> 11. Оказание услуг общественного питания 11.1. Организация обслуживания зрителей через точки общественного питания (кафе, буфет) 11.2. Организация рационального комплексного питания 11.3. Изготовление, реализация и организация обслуживания и потребления непосредственно на месте и вне Учреждения кулинарной продукции, закусок и десертов, покупных товаров, продажа широкого ассортимента напитков (в том числе алкогольных на розлив), создание условий для их потребления в сопровождении некоторых форм развлекательных программ 11.4. Организация и обслуживание торжеств, семейных обедов и ритуальных мероприятий, организация питания и обслуживание участников конференций, семинаров, совещаний, культурно-массовых мероприятий, услуги официанта (бармена), в том числе в банкетном исполнении 11.5. Бронирование мест в зале, где оказываются услуги общественного питания 11.6. Услуги по организации досуга: организация музыкального обслуживания, проведение концертов, программ варьете и видеопрограмм, представление газет, журналов, настольных игр, бильярда </t>
  </si>
  <si>
    <t xml:space="preserve">14. Предоставление в долгосрочную аренду свободных помещений Учреждения по согласованию с министерством имущественных отношений Хабаровского края и Учредителя </t>
  </si>
  <si>
    <t>17. Услуги по киновидеообслуживанию населения: показ художественных, документальных, научно-популярных, мультипликационных, учебных кино и видео- фильмов, предназначенных для публичной демонстрации на основании прокатных удостоверений установленного образца, прочая деятельность, связанная с прокатом и показом фильмов, изготовлением и прокатом рекламы и рекламных роликов</t>
  </si>
  <si>
    <t xml:space="preserve">20. Отдельные виды деятельности на основании разрешения (лицензии), перечень которых определяется законодательством (ст. 49 ГК РФ)  </t>
  </si>
  <si>
    <t>2. Субсидия на иные цели: ГП Хабаровского края "Энергоэффективности и  развитие энергетики в Хабаровском крае"</t>
  </si>
  <si>
    <t>Наименование исполнительного органа государственной власти Хабаровского края, заключившего с руководителем трудовой договор</t>
  </si>
  <si>
    <t>Министерство культуры Хабаровского края</t>
  </si>
  <si>
    <t>1. ОАО "Мобильные телесистемы" договор № 9025 от 09.07.2008  г.     2. ОАО "Мегафон" договор 8655 от 08.09.2006 г.</t>
  </si>
  <si>
    <t>Голубева М.Г.</t>
  </si>
  <si>
    <t>Зуева Л.А.</t>
  </si>
  <si>
    <t>"Хабаровский краевой музыкальный театр"</t>
  </si>
  <si>
    <t>Директор</t>
  </si>
  <si>
    <t>за период с 01 января 2015 года по 31 декабря 2015 года</t>
  </si>
  <si>
    <t>Краевое государственное автономное учреждение культуры "Хабаровский краевой музыкальный театр"</t>
  </si>
  <si>
    <t>680000 г. Хабаровск, ул. Карла Маркса, 64</t>
  </si>
  <si>
    <t xml:space="preserve">http://muzteatr.khv.ru
</t>
  </si>
  <si>
    <t xml:space="preserve">ОГРН 1132721004745 серия 27 № 002145565 от 26.07.2013 </t>
  </si>
  <si>
    <t>1. Свидетельство о государственной регистрации права 27 ХБ 0022591 от 18.02.1999 г. (г. Хабаровск, ул Карла Маркса, д. 64)</t>
  </si>
  <si>
    <t>571/01-15</t>
  </si>
  <si>
    <t>22.12.2014 г.</t>
  </si>
  <si>
    <t>серия 27 № 002280370</t>
  </si>
  <si>
    <t>1. Организация и  постановка театральных, оперных и балетных представлений, концертов и прочих сценических выступлений. 2. Предоставление мест для временного проживания работников культуры в общежитии.</t>
  </si>
  <si>
    <t>Загуменный Владимир Михайлович</t>
  </si>
  <si>
    <t>Ф.И.О. главного бухгалтера</t>
  </si>
  <si>
    <t>Голубева Марина Георгиевна</t>
  </si>
  <si>
    <t xml:space="preserve">с 31.12.2014 по 30.12.2015,  с 30.12.2015 </t>
  </si>
  <si>
    <t>б/н от 31.12.2014г., дополнительное соглашений б/н от 30.12.2015</t>
  </si>
  <si>
    <t>3. Сведения о руководителе и главном бухгалтере учреждения</t>
  </si>
  <si>
    <t>3. Субсидия на осуществление расходов, связанных с проведением капитального ремонта зданий и сооружений</t>
  </si>
  <si>
    <t>4. Субсидия на иные цели: ГП Хабаровского края "Развитие рынка труда и содействие занятости населения Хабаровского края"</t>
  </si>
  <si>
    <t>5. Грант в форме субсидии в соответствии с постановлением Правительства Хабаровского края от 23.07.2014 № 240-пр</t>
  </si>
  <si>
    <t>6. Субсидияна иные цели: Резервный фонд</t>
  </si>
  <si>
    <t>иные прочие доходы</t>
  </si>
  <si>
    <t>6. Неиспользуемое недвижимое имущество учреждения, находящееся у учреждения в оперативном управлении</t>
  </si>
  <si>
    <t>-31,92</t>
  </si>
  <si>
    <t>-43,25</t>
  </si>
  <si>
    <t>-94,35</t>
  </si>
  <si>
    <t>0</t>
  </si>
  <si>
    <t>-38,28</t>
  </si>
  <si>
    <t>-38,48</t>
  </si>
  <si>
    <t>-16,91</t>
  </si>
  <si>
    <t>-16,39</t>
  </si>
  <si>
    <t>-23,83</t>
  </si>
  <si>
    <t>-88,96</t>
  </si>
  <si>
    <t>-54,48</t>
  </si>
  <si>
    <t>-37,47</t>
  </si>
  <si>
    <t>-70,74</t>
  </si>
  <si>
    <t>-68,42</t>
  </si>
  <si>
    <t>-9,68</t>
  </si>
  <si>
    <t>58,59</t>
  </si>
  <si>
    <t>"_______"________________________________2016 год</t>
  </si>
  <si>
    <t>Протокол заседания №_________________ от "__________"______________________ 2016 г.</t>
  </si>
  <si>
    <t>-35,98</t>
  </si>
  <si>
    <t>-39,14</t>
  </si>
  <si>
    <t>Услуга по содержанию и обслуживанию общежития для работников культуры</t>
  </si>
  <si>
    <t>челокеко/дней</t>
  </si>
  <si>
    <t>1.3.2</t>
  </si>
  <si>
    <t>800,8</t>
  </si>
  <si>
    <t>1638</t>
  </si>
  <si>
    <t>3769,84</t>
  </si>
  <si>
    <t>237,14</t>
  </si>
  <si>
    <t>15,38</t>
  </si>
  <si>
    <t>78,2</t>
  </si>
  <si>
    <t>88,8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</si>
</sst>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vertical="distributed"/>
    </xf>
    <xf numFmtId="0" fontId="3" fillId="0" borderId="1" xfId="0" applyFont="1" applyBorder="1" applyAlignment="1">
      <alignment horizontal="center" vertical="distributed"/>
    </xf>
    <xf numFmtId="0" fontId="2" fillId="0" borderId="0" xfId="0" applyFont="1" applyAlignment="1">
      <alignment vertical="distributed"/>
    </xf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distributed"/>
    </xf>
    <xf numFmtId="1" fontId="3" fillId="0" borderId="2" xfId="0" applyNumberFormat="1" applyFont="1" applyBorder="1" applyAlignment="1">
      <alignment horizontal="left" vertical="distributed"/>
    </xf>
    <xf numFmtId="0" fontId="3" fillId="0" borderId="1" xfId="0" applyFont="1" applyBorder="1" applyAlignment="1">
      <alignment horizontal="left" vertical="distributed"/>
    </xf>
    <xf numFmtId="0" fontId="3" fillId="0" borderId="7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4" xfId="0" applyFont="1" applyBorder="1" applyAlignment="1">
      <alignment vertical="distributed"/>
    </xf>
    <xf numFmtId="0" fontId="3" fillId="0" borderId="4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distributed"/>
    </xf>
    <xf numFmtId="49" fontId="3" fillId="0" borderId="1" xfId="0" applyNumberFormat="1" applyFont="1" applyBorder="1" applyAlignment="1">
      <alignment horizontal="center" vertical="distributed"/>
    </xf>
    <xf numFmtId="4" fontId="3" fillId="0" borderId="1" xfId="0" applyNumberFormat="1" applyFont="1" applyBorder="1" applyAlignment="1">
      <alignment horizontal="center" vertical="distributed"/>
    </xf>
    <xf numFmtId="49" fontId="3" fillId="0" borderId="1" xfId="0" applyNumberFormat="1" applyFont="1" applyBorder="1" applyAlignment="1">
      <alignment horizontal="left" vertical="distributed"/>
    </xf>
    <xf numFmtId="0" fontId="3" fillId="0" borderId="0" xfId="0" applyFont="1" applyAlignment="1">
      <alignment vertical="distributed"/>
    </xf>
    <xf numFmtId="0" fontId="3" fillId="0" borderId="1" xfId="0" applyFont="1" applyBorder="1" applyAlignment="1">
      <alignment horizontal="justify" vertical="distributed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distributed"/>
    </xf>
    <xf numFmtId="164" fontId="3" fillId="0" borderId="1" xfId="0" applyNumberFormat="1" applyFont="1" applyBorder="1" applyAlignment="1">
      <alignment horizontal="center" vertical="distributed"/>
    </xf>
    <xf numFmtId="3" fontId="3" fillId="0" borderId="1" xfId="0" applyNumberFormat="1" applyFont="1" applyBorder="1" applyAlignment="1">
      <alignment horizontal="center" vertical="distributed"/>
    </xf>
    <xf numFmtId="4" fontId="3" fillId="0" borderId="1" xfId="0" applyNumberFormat="1" applyFont="1" applyBorder="1" applyAlignment="1">
      <alignment vertical="distributed"/>
    </xf>
    <xf numFmtId="0" fontId="3" fillId="0" borderId="1" xfId="0" applyFont="1" applyBorder="1" applyAlignment="1">
      <alignment horizontal="center" vertical="distributed"/>
    </xf>
    <xf numFmtId="0" fontId="7" fillId="0" borderId="0" xfId="0" applyFont="1" applyAlignment="1">
      <alignment horizontal="left" vertical="distributed"/>
    </xf>
    <xf numFmtId="0" fontId="3" fillId="0" borderId="1" xfId="0" applyFont="1" applyBorder="1" applyAlignment="1">
      <alignment horizontal="left" vertical="distributed"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distributed"/>
    </xf>
    <xf numFmtId="0" fontId="3" fillId="0" borderId="3" xfId="0" applyFont="1" applyBorder="1" applyAlignment="1">
      <alignment horizontal="left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7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distributed"/>
    </xf>
    <xf numFmtId="0" fontId="3" fillId="0" borderId="1" xfId="0" applyNumberFormat="1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3" fillId="0" borderId="2" xfId="0" applyFont="1" applyBorder="1" applyAlignment="1">
      <alignment vertical="distributed"/>
    </xf>
    <xf numFmtId="0" fontId="3" fillId="0" borderId="6" xfId="0" applyFont="1" applyBorder="1" applyAlignment="1">
      <alignment vertical="distributed"/>
    </xf>
    <xf numFmtId="0" fontId="3" fillId="0" borderId="3" xfId="0" applyFont="1" applyBorder="1" applyAlignment="1">
      <alignment vertical="distributed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1" applyFont="1" applyBorder="1" applyAlignment="1" applyProtection="1">
      <alignment horizontal="center" vertical="distributed" wrapText="1"/>
    </xf>
    <xf numFmtId="0" fontId="3" fillId="0" borderId="7" xfId="1" applyFont="1" applyBorder="1" applyAlignment="1" applyProtection="1">
      <alignment horizontal="center" vertical="distributed" wrapText="1"/>
    </xf>
    <xf numFmtId="0" fontId="3" fillId="0" borderId="4" xfId="1" applyFont="1" applyBorder="1" applyAlignment="1" applyProtection="1">
      <alignment horizontal="center" vertical="distributed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distributed"/>
    </xf>
    <xf numFmtId="49" fontId="3" fillId="0" borderId="5" xfId="0" applyNumberFormat="1" applyFont="1" applyBorder="1" applyAlignment="1">
      <alignment horizontal="center" vertical="distributed"/>
    </xf>
    <xf numFmtId="49" fontId="3" fillId="0" borderId="7" xfId="0" applyNumberFormat="1" applyFont="1" applyBorder="1" applyAlignment="1">
      <alignment horizontal="center" vertical="distributed"/>
    </xf>
    <xf numFmtId="49" fontId="3" fillId="0" borderId="4" xfId="0" applyNumberFormat="1" applyFont="1" applyBorder="1" applyAlignment="1">
      <alignment horizontal="center" vertical="distributed"/>
    </xf>
    <xf numFmtId="49" fontId="3" fillId="0" borderId="5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zteatr.kh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opLeftCell="C1" workbookViewId="0">
      <selection activeCell="G13" sqref="G13"/>
    </sheetView>
  </sheetViews>
  <sheetFormatPr defaultRowHeight="15.75"/>
  <cols>
    <col min="1" max="1" width="44.42578125" style="1" customWidth="1"/>
    <col min="2" max="2" width="12.5703125" style="1" customWidth="1"/>
    <col min="3" max="3" width="58.5703125" style="1" customWidth="1"/>
    <col min="4" max="4" width="26.85546875" style="1" customWidth="1"/>
    <col min="5" max="5" width="38.140625" style="1" customWidth="1"/>
    <col min="6" max="16384" width="9.140625" style="1"/>
  </cols>
  <sheetData>
    <row r="1" spans="1:5" ht="16.5" customHeight="1">
      <c r="A1" s="59" t="s">
        <v>0</v>
      </c>
      <c r="B1" s="59"/>
      <c r="C1" s="59"/>
      <c r="D1" s="59"/>
      <c r="E1" s="59"/>
    </row>
    <row r="2" spans="1:5">
      <c r="A2" s="59" t="s">
        <v>264</v>
      </c>
      <c r="B2" s="59"/>
      <c r="C2" s="59"/>
      <c r="D2" s="59"/>
      <c r="E2" s="59"/>
    </row>
    <row r="3" spans="1:5">
      <c r="A3" s="4"/>
      <c r="B3" s="4"/>
      <c r="C3" s="4"/>
      <c r="D3" s="4"/>
      <c r="E3" s="4" t="s">
        <v>59</v>
      </c>
    </row>
    <row r="4" spans="1:5">
      <c r="A4" s="59" t="s">
        <v>1</v>
      </c>
      <c r="B4" s="59"/>
      <c r="C4" s="59"/>
      <c r="D4" s="59"/>
      <c r="E4" s="59"/>
    </row>
    <row r="5" spans="1:5">
      <c r="A5" s="4"/>
      <c r="B5" s="4"/>
      <c r="C5" s="4"/>
      <c r="D5" s="4"/>
      <c r="E5" s="4" t="s">
        <v>60</v>
      </c>
    </row>
    <row r="6" spans="1:5">
      <c r="A6" s="59" t="s">
        <v>61</v>
      </c>
      <c r="B6" s="59"/>
      <c r="C6" s="59"/>
      <c r="D6" s="59"/>
      <c r="E6" s="59"/>
    </row>
    <row r="7" spans="1:5">
      <c r="A7" s="4"/>
      <c r="B7" s="4"/>
      <c r="C7" s="4"/>
      <c r="D7" s="4"/>
      <c r="E7" s="4"/>
    </row>
    <row r="8" spans="1:5" s="5" customFormat="1">
      <c r="A8" s="58" t="s">
        <v>2</v>
      </c>
      <c r="B8" s="58"/>
      <c r="C8" s="58"/>
      <c r="D8" s="58"/>
      <c r="E8" s="58"/>
    </row>
    <row r="9" spans="1:5" s="5" customFormat="1">
      <c r="A9" s="58" t="s">
        <v>3</v>
      </c>
      <c r="B9" s="58"/>
      <c r="C9" s="58"/>
      <c r="D9" s="58"/>
      <c r="E9" s="58"/>
    </row>
    <row r="10" spans="1:5" s="5" customFormat="1">
      <c r="A10" s="58" t="s">
        <v>4</v>
      </c>
      <c r="B10" s="58"/>
      <c r="C10" s="58"/>
      <c r="D10" s="58"/>
      <c r="E10" s="58"/>
    </row>
    <row r="11" spans="1:5" s="5" customFormat="1">
      <c r="A11" s="58" t="s">
        <v>5</v>
      </c>
      <c r="B11" s="58"/>
      <c r="C11" s="58"/>
      <c r="D11" s="58"/>
      <c r="E11" s="58"/>
    </row>
    <row r="12" spans="1:5" s="5" customFormat="1">
      <c r="A12" s="58" t="s">
        <v>6</v>
      </c>
      <c r="B12" s="58"/>
      <c r="C12" s="58"/>
      <c r="D12" s="58"/>
      <c r="E12" s="58"/>
    </row>
    <row r="13" spans="1:5" s="5" customFormat="1">
      <c r="A13" s="58" t="s">
        <v>7</v>
      </c>
      <c r="B13" s="58"/>
      <c r="C13" s="58"/>
      <c r="D13" s="58"/>
      <c r="E13" s="58"/>
    </row>
    <row r="14" spans="1:5" s="5" customFormat="1">
      <c r="A14" s="58" t="s">
        <v>263</v>
      </c>
      <c r="B14" s="58"/>
      <c r="C14" s="58"/>
      <c r="D14" s="58"/>
      <c r="E14" s="58"/>
    </row>
    <row r="15" spans="1:5" s="5" customFormat="1">
      <c r="A15" s="58" t="s">
        <v>265</v>
      </c>
      <c r="B15" s="58"/>
      <c r="C15" s="58"/>
      <c r="D15" s="58"/>
      <c r="E15" s="58"/>
    </row>
    <row r="17" spans="1:5" s="5" customFormat="1">
      <c r="A17" s="60" t="s">
        <v>8</v>
      </c>
      <c r="B17" s="60"/>
      <c r="C17" s="60"/>
      <c r="D17" s="60"/>
      <c r="E17" s="60"/>
    </row>
    <row r="19" spans="1:5" s="5" customFormat="1">
      <c r="A19" s="6" t="s">
        <v>9</v>
      </c>
      <c r="B19" s="6" t="s">
        <v>10</v>
      </c>
      <c r="C19" s="61" t="s">
        <v>11</v>
      </c>
      <c r="D19" s="62"/>
      <c r="E19" s="63"/>
    </row>
    <row r="20" spans="1:5" s="5" customFormat="1">
      <c r="A20" s="41" t="s">
        <v>251</v>
      </c>
      <c r="B20" s="67"/>
      <c r="C20" s="67"/>
      <c r="D20" s="67"/>
      <c r="E20" s="42"/>
    </row>
    <row r="21" spans="1:5" s="9" customFormat="1" ht="25.5">
      <c r="A21" s="7" t="s">
        <v>12</v>
      </c>
      <c r="B21" s="8">
        <v>1</v>
      </c>
      <c r="C21" s="39" t="s">
        <v>266</v>
      </c>
      <c r="D21" s="47"/>
      <c r="E21" s="40"/>
    </row>
    <row r="22" spans="1:5" s="9" customFormat="1">
      <c r="A22" s="7" t="s">
        <v>13</v>
      </c>
      <c r="B22" s="8">
        <v>2</v>
      </c>
      <c r="C22" s="39" t="s">
        <v>267</v>
      </c>
      <c r="D22" s="47"/>
      <c r="E22" s="40"/>
    </row>
    <row r="23" spans="1:5" s="9" customFormat="1">
      <c r="A23" s="7" t="s">
        <v>14</v>
      </c>
      <c r="B23" s="8">
        <v>3</v>
      </c>
      <c r="C23" s="39" t="s">
        <v>19</v>
      </c>
      <c r="D23" s="47"/>
      <c r="E23" s="40"/>
    </row>
    <row r="24" spans="1:5" s="9" customFormat="1">
      <c r="A24" s="7" t="s">
        <v>15</v>
      </c>
      <c r="B24" s="8">
        <v>4</v>
      </c>
      <c r="C24" s="64" t="s">
        <v>268</v>
      </c>
      <c r="D24" s="65"/>
      <c r="E24" s="66"/>
    </row>
    <row r="25" spans="1:5" s="9" customFormat="1" ht="38.25">
      <c r="A25" s="7" t="s">
        <v>16</v>
      </c>
      <c r="B25" s="8">
        <v>5</v>
      </c>
      <c r="C25" s="39" t="s">
        <v>269</v>
      </c>
      <c r="D25" s="47"/>
      <c r="E25" s="40"/>
    </row>
    <row r="26" spans="1:5" s="9" customFormat="1" ht="38.25">
      <c r="A26" s="7" t="s">
        <v>17</v>
      </c>
      <c r="B26" s="8">
        <v>6</v>
      </c>
      <c r="C26" s="39" t="s">
        <v>270</v>
      </c>
      <c r="D26" s="47"/>
      <c r="E26" s="40"/>
    </row>
    <row r="27" spans="1:5" s="9" customFormat="1" ht="39.75" customHeight="1">
      <c r="A27" s="7" t="s">
        <v>18</v>
      </c>
      <c r="B27" s="8">
        <v>7</v>
      </c>
      <c r="C27" s="39" t="s">
        <v>274</v>
      </c>
      <c r="D27" s="47"/>
      <c r="E27" s="40"/>
    </row>
    <row r="28" spans="1:5" s="9" customFormat="1" ht="24" customHeight="1">
      <c r="A28" s="35" t="s">
        <v>20</v>
      </c>
      <c r="B28" s="37">
        <v>8</v>
      </c>
      <c r="C28" s="10" t="s">
        <v>21</v>
      </c>
      <c r="D28" s="10" t="s">
        <v>22</v>
      </c>
      <c r="E28" s="10" t="s">
        <v>23</v>
      </c>
    </row>
    <row r="29" spans="1:5" s="9" customFormat="1" ht="23.25" customHeight="1">
      <c r="A29" s="54"/>
      <c r="B29" s="51"/>
      <c r="C29" s="11" t="s">
        <v>24</v>
      </c>
      <c r="D29" s="11" t="s">
        <v>271</v>
      </c>
      <c r="E29" s="11" t="s">
        <v>272</v>
      </c>
    </row>
    <row r="30" spans="1:5" s="9" customFormat="1" ht="24" customHeight="1">
      <c r="A30" s="54"/>
      <c r="B30" s="51"/>
      <c r="C30" s="11" t="s">
        <v>25</v>
      </c>
      <c r="D30" s="12" t="s">
        <v>27</v>
      </c>
      <c r="E30" s="11" t="s">
        <v>28</v>
      </c>
    </row>
    <row r="31" spans="1:5" s="9" customFormat="1" ht="23.25" customHeight="1">
      <c r="A31" s="36"/>
      <c r="B31" s="38"/>
      <c r="C31" s="11" t="s">
        <v>26</v>
      </c>
      <c r="D31" s="11" t="s">
        <v>273</v>
      </c>
      <c r="E31" s="11" t="s">
        <v>28</v>
      </c>
    </row>
    <row r="32" spans="1:5" s="9" customFormat="1" ht="23.25" customHeight="1">
      <c r="A32" s="55" t="s">
        <v>29</v>
      </c>
      <c r="B32" s="37">
        <v>9</v>
      </c>
      <c r="C32" s="39" t="s">
        <v>30</v>
      </c>
      <c r="D32" s="40"/>
      <c r="E32" s="11" t="s">
        <v>31</v>
      </c>
    </row>
    <row r="33" spans="1:5" s="9" customFormat="1" ht="23.25" customHeight="1">
      <c r="A33" s="56"/>
      <c r="B33" s="51"/>
      <c r="C33" s="52" t="s">
        <v>32</v>
      </c>
      <c r="D33" s="52"/>
      <c r="E33" s="13" t="s">
        <v>45</v>
      </c>
    </row>
    <row r="34" spans="1:5" s="9" customFormat="1" ht="23.25" customHeight="1">
      <c r="A34" s="56"/>
      <c r="B34" s="51"/>
      <c r="C34" s="52" t="s">
        <v>33</v>
      </c>
      <c r="D34" s="52"/>
      <c r="E34" s="13" t="s">
        <v>46</v>
      </c>
    </row>
    <row r="35" spans="1:5" s="9" customFormat="1" ht="45" customHeight="1">
      <c r="A35" s="56"/>
      <c r="B35" s="51"/>
      <c r="C35" s="52" t="s">
        <v>252</v>
      </c>
      <c r="D35" s="52"/>
      <c r="E35" s="13" t="s">
        <v>45</v>
      </c>
    </row>
    <row r="36" spans="1:5" s="9" customFormat="1" ht="23.25" customHeight="1">
      <c r="A36" s="56"/>
      <c r="B36" s="51"/>
      <c r="C36" s="52" t="s">
        <v>34</v>
      </c>
      <c r="D36" s="52"/>
      <c r="E36" s="13" t="s">
        <v>45</v>
      </c>
    </row>
    <row r="37" spans="1:5" s="9" customFormat="1" ht="28.5" customHeight="1">
      <c r="A37" s="56"/>
      <c r="B37" s="51"/>
      <c r="C37" s="52" t="s">
        <v>35</v>
      </c>
      <c r="D37" s="52"/>
      <c r="E37" s="13" t="s">
        <v>45</v>
      </c>
    </row>
    <row r="38" spans="1:5" s="9" customFormat="1" ht="30" customHeight="1">
      <c r="A38" s="56"/>
      <c r="B38" s="51"/>
      <c r="C38" s="52" t="s">
        <v>36</v>
      </c>
      <c r="D38" s="52"/>
      <c r="E38" s="13" t="s">
        <v>45</v>
      </c>
    </row>
    <row r="39" spans="1:5" s="9" customFormat="1" ht="36" customHeight="1">
      <c r="A39" s="56"/>
      <c r="B39" s="51"/>
      <c r="C39" s="52" t="s">
        <v>37</v>
      </c>
      <c r="D39" s="52"/>
      <c r="E39" s="13" t="s">
        <v>45</v>
      </c>
    </row>
    <row r="40" spans="1:5" s="9" customFormat="1" ht="29.25" customHeight="1">
      <c r="A40" s="56"/>
      <c r="B40" s="51"/>
      <c r="C40" s="52" t="s">
        <v>38</v>
      </c>
      <c r="D40" s="52"/>
      <c r="E40" s="13" t="s">
        <v>45</v>
      </c>
    </row>
    <row r="41" spans="1:5" s="9" customFormat="1" ht="23.25" customHeight="1">
      <c r="A41" s="56"/>
      <c r="B41" s="51"/>
      <c r="C41" s="52" t="s">
        <v>39</v>
      </c>
      <c r="D41" s="52"/>
      <c r="E41" s="13" t="s">
        <v>45</v>
      </c>
    </row>
    <row r="42" spans="1:5" s="9" customFormat="1" ht="33" customHeight="1">
      <c r="A42" s="56"/>
      <c r="B42" s="51"/>
      <c r="C42" s="52" t="s">
        <v>40</v>
      </c>
      <c r="D42" s="52"/>
      <c r="E42" s="13" t="s">
        <v>45</v>
      </c>
    </row>
    <row r="43" spans="1:5" s="9" customFormat="1" ht="163.5" customHeight="1">
      <c r="A43" s="56"/>
      <c r="B43" s="51"/>
      <c r="C43" s="53" t="s">
        <v>253</v>
      </c>
      <c r="D43" s="53"/>
      <c r="E43" s="13" t="s">
        <v>45</v>
      </c>
    </row>
    <row r="44" spans="1:5" s="9" customFormat="1" ht="19.5" customHeight="1">
      <c r="A44" s="56"/>
      <c r="B44" s="51"/>
      <c r="C44" s="52" t="s">
        <v>41</v>
      </c>
      <c r="D44" s="52"/>
      <c r="E44" s="13" t="s">
        <v>45</v>
      </c>
    </row>
    <row r="45" spans="1:5" s="9" customFormat="1" ht="37.5" customHeight="1">
      <c r="A45" s="56"/>
      <c r="B45" s="51"/>
      <c r="C45" s="53" t="s">
        <v>42</v>
      </c>
      <c r="D45" s="53"/>
      <c r="E45" s="13" t="s">
        <v>45</v>
      </c>
    </row>
    <row r="46" spans="1:5" s="9" customFormat="1" ht="29.25" customHeight="1">
      <c r="A46" s="56"/>
      <c r="B46" s="51"/>
      <c r="C46" s="52" t="s">
        <v>254</v>
      </c>
      <c r="D46" s="52"/>
      <c r="E46" s="13" t="s">
        <v>45</v>
      </c>
    </row>
    <row r="47" spans="1:5" s="9" customFormat="1" ht="20.25" customHeight="1">
      <c r="A47" s="56"/>
      <c r="B47" s="51"/>
      <c r="C47" s="52" t="s">
        <v>63</v>
      </c>
      <c r="D47" s="52"/>
      <c r="E47" s="13" t="s">
        <v>45</v>
      </c>
    </row>
    <row r="48" spans="1:5" s="9" customFormat="1" ht="26.25" customHeight="1">
      <c r="A48" s="56"/>
      <c r="B48" s="51"/>
      <c r="C48" s="52" t="s">
        <v>43</v>
      </c>
      <c r="D48" s="52"/>
      <c r="E48" s="13" t="s">
        <v>45</v>
      </c>
    </row>
    <row r="49" spans="1:5" s="9" customFormat="1" ht="59.25" customHeight="1">
      <c r="A49" s="56"/>
      <c r="B49" s="51"/>
      <c r="C49" s="53" t="s">
        <v>255</v>
      </c>
      <c r="D49" s="53"/>
      <c r="E49" s="13" t="s">
        <v>45</v>
      </c>
    </row>
    <row r="50" spans="1:5" s="9" customFormat="1" ht="15.75" customHeight="1">
      <c r="A50" s="56"/>
      <c r="B50" s="51"/>
      <c r="C50" s="52" t="s">
        <v>44</v>
      </c>
      <c r="D50" s="52"/>
      <c r="E50" s="13" t="s">
        <v>45</v>
      </c>
    </row>
    <row r="51" spans="1:5" s="9" customFormat="1" ht="18" customHeight="1">
      <c r="A51" s="56"/>
      <c r="B51" s="51"/>
      <c r="C51" s="52" t="s">
        <v>62</v>
      </c>
      <c r="D51" s="52"/>
      <c r="E51" s="13" t="s">
        <v>45</v>
      </c>
    </row>
    <row r="52" spans="1:5" s="9" customFormat="1" ht="27.75" customHeight="1">
      <c r="A52" s="57"/>
      <c r="B52" s="38"/>
      <c r="C52" s="53" t="s">
        <v>256</v>
      </c>
      <c r="D52" s="53"/>
      <c r="E52" s="13" t="s">
        <v>45</v>
      </c>
    </row>
    <row r="53" spans="1:5" s="9" customFormat="1" ht="16.5" customHeight="1">
      <c r="A53" s="48" t="s">
        <v>47</v>
      </c>
      <c r="B53" s="37">
        <v>10</v>
      </c>
      <c r="C53" s="45" t="s">
        <v>48</v>
      </c>
      <c r="D53" s="45"/>
      <c r="E53" s="46"/>
    </row>
    <row r="54" spans="1:5" s="9" customFormat="1" ht="15.75" customHeight="1">
      <c r="A54" s="49"/>
      <c r="B54" s="51"/>
      <c r="C54" s="45" t="s">
        <v>257</v>
      </c>
      <c r="D54" s="45"/>
      <c r="E54" s="46"/>
    </row>
    <row r="55" spans="1:5" s="9" customFormat="1" ht="15.75" customHeight="1">
      <c r="A55" s="49"/>
      <c r="B55" s="51"/>
      <c r="C55" s="45" t="s">
        <v>281</v>
      </c>
      <c r="D55" s="45"/>
      <c r="E55" s="46"/>
    </row>
    <row r="56" spans="1:5" s="9" customFormat="1" ht="16.5" customHeight="1">
      <c r="A56" s="49"/>
      <c r="B56" s="51"/>
      <c r="C56" s="45" t="s">
        <v>282</v>
      </c>
      <c r="D56" s="45"/>
      <c r="E56" s="46"/>
    </row>
    <row r="57" spans="1:5" s="9" customFormat="1" ht="16.5" customHeight="1">
      <c r="A57" s="49"/>
      <c r="B57" s="51"/>
      <c r="C57" s="45" t="s">
        <v>283</v>
      </c>
      <c r="D57" s="45"/>
      <c r="E57" s="46"/>
    </row>
    <row r="58" spans="1:5" s="9" customFormat="1" ht="16.5" customHeight="1">
      <c r="A58" s="50"/>
      <c r="B58" s="38"/>
      <c r="C58" s="14" t="s">
        <v>284</v>
      </c>
      <c r="D58" s="14"/>
      <c r="E58" s="15"/>
    </row>
    <row r="59" spans="1:5" s="9" customFormat="1">
      <c r="A59" s="39" t="s">
        <v>49</v>
      </c>
      <c r="B59" s="47"/>
      <c r="C59" s="47"/>
      <c r="D59" s="47"/>
      <c r="E59" s="40"/>
    </row>
    <row r="60" spans="1:5" s="9" customFormat="1">
      <c r="A60" s="35" t="s">
        <v>50</v>
      </c>
      <c r="B60" s="37">
        <v>1</v>
      </c>
      <c r="C60" s="39" t="s">
        <v>51</v>
      </c>
      <c r="D60" s="40"/>
      <c r="E60" s="16">
        <v>408</v>
      </c>
    </row>
    <row r="61" spans="1:5">
      <c r="A61" s="36"/>
      <c r="B61" s="38"/>
      <c r="C61" s="41" t="s">
        <v>52</v>
      </c>
      <c r="D61" s="42"/>
      <c r="E61" s="17">
        <v>371.5</v>
      </c>
    </row>
    <row r="62" spans="1:5">
      <c r="A62" s="35" t="s">
        <v>53</v>
      </c>
      <c r="B62" s="37">
        <v>2</v>
      </c>
      <c r="C62" s="39" t="s">
        <v>51</v>
      </c>
      <c r="D62" s="40"/>
      <c r="E62" s="16">
        <v>467</v>
      </c>
    </row>
    <row r="63" spans="1:5">
      <c r="A63" s="36"/>
      <c r="B63" s="38"/>
      <c r="C63" s="41" t="s">
        <v>52</v>
      </c>
      <c r="D63" s="42"/>
      <c r="E63" s="17">
        <v>326</v>
      </c>
    </row>
    <row r="64" spans="1:5">
      <c r="A64" s="35" t="s">
        <v>54</v>
      </c>
      <c r="B64" s="37">
        <v>3</v>
      </c>
      <c r="C64" s="39" t="s">
        <v>51</v>
      </c>
      <c r="D64" s="40"/>
      <c r="E64" s="16">
        <v>30207</v>
      </c>
    </row>
    <row r="65" spans="1:5">
      <c r="A65" s="36"/>
      <c r="B65" s="38"/>
      <c r="C65" s="41" t="s">
        <v>52</v>
      </c>
      <c r="D65" s="42"/>
      <c r="E65" s="17">
        <v>31557</v>
      </c>
    </row>
    <row r="66" spans="1:5">
      <c r="A66" s="43" t="s">
        <v>280</v>
      </c>
      <c r="B66" s="43"/>
      <c r="C66" s="43"/>
      <c r="D66" s="43"/>
      <c r="E66" s="43"/>
    </row>
    <row r="67" spans="1:5">
      <c r="A67" s="18" t="s">
        <v>55</v>
      </c>
      <c r="B67" s="19">
        <v>4</v>
      </c>
      <c r="C67" s="43" t="s">
        <v>275</v>
      </c>
      <c r="D67" s="43"/>
      <c r="E67" s="43"/>
    </row>
    <row r="68" spans="1:5">
      <c r="A68" s="18" t="s">
        <v>56</v>
      </c>
      <c r="B68" s="19">
        <v>5</v>
      </c>
      <c r="C68" s="43" t="s">
        <v>279</v>
      </c>
      <c r="D68" s="43"/>
      <c r="E68" s="43"/>
    </row>
    <row r="69" spans="1:5" ht="39" customHeight="1">
      <c r="A69" s="7" t="s">
        <v>258</v>
      </c>
      <c r="B69" s="19">
        <v>6</v>
      </c>
      <c r="C69" s="43" t="s">
        <v>259</v>
      </c>
      <c r="D69" s="43"/>
      <c r="E69" s="43"/>
    </row>
    <row r="70" spans="1:5">
      <c r="A70" s="18" t="s">
        <v>57</v>
      </c>
      <c r="B70" s="19">
        <v>7</v>
      </c>
      <c r="C70" s="44" t="s">
        <v>278</v>
      </c>
      <c r="D70" s="43"/>
      <c r="E70" s="43"/>
    </row>
    <row r="71" spans="1:5">
      <c r="A71" s="18" t="s">
        <v>276</v>
      </c>
      <c r="B71" s="19">
        <v>8</v>
      </c>
      <c r="C71" s="43" t="s">
        <v>277</v>
      </c>
      <c r="D71" s="43"/>
      <c r="E71" s="43"/>
    </row>
    <row r="72" spans="1:5">
      <c r="A72" s="18" t="s">
        <v>14</v>
      </c>
      <c r="B72" s="19">
        <v>9</v>
      </c>
      <c r="C72" s="43" t="s">
        <v>58</v>
      </c>
      <c r="D72" s="43"/>
      <c r="E72" s="43"/>
    </row>
    <row r="73" spans="1:5">
      <c r="A73" s="2"/>
      <c r="B73" s="3"/>
      <c r="C73" s="2"/>
      <c r="D73" s="2"/>
      <c r="E73" s="2"/>
    </row>
    <row r="74" spans="1:5">
      <c r="A74" s="2"/>
      <c r="B74" s="3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2"/>
      <c r="B77" s="2"/>
      <c r="C77" s="2"/>
      <c r="D77" s="2"/>
      <c r="E77" s="2"/>
    </row>
    <row r="78" spans="1:5">
      <c r="A78" s="2"/>
      <c r="B78" s="2"/>
      <c r="C78" s="2"/>
      <c r="D78" s="2"/>
      <c r="E78" s="2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</sheetData>
  <mergeCells count="74">
    <mergeCell ref="C25:E25"/>
    <mergeCell ref="C26:E26"/>
    <mergeCell ref="C21:E21"/>
    <mergeCell ref="C19:E19"/>
    <mergeCell ref="C22:E22"/>
    <mergeCell ref="C23:E23"/>
    <mergeCell ref="C24:E24"/>
    <mergeCell ref="A20:E20"/>
    <mergeCell ref="A17:E17"/>
    <mergeCell ref="A10:E10"/>
    <mergeCell ref="A11:E11"/>
    <mergeCell ref="A12:E12"/>
    <mergeCell ref="A13:E13"/>
    <mergeCell ref="A14:E14"/>
    <mergeCell ref="A15:E15"/>
    <mergeCell ref="A9:E9"/>
    <mergeCell ref="A1:E1"/>
    <mergeCell ref="A2:E2"/>
    <mergeCell ref="A4:E4"/>
    <mergeCell ref="A6:E6"/>
    <mergeCell ref="A8:E8"/>
    <mergeCell ref="C27:E27"/>
    <mergeCell ref="A28:A31"/>
    <mergeCell ref="B28:B31"/>
    <mergeCell ref="A32:A52"/>
    <mergeCell ref="C32:D32"/>
    <mergeCell ref="C33:D33"/>
    <mergeCell ref="C34:D34"/>
    <mergeCell ref="C35:D35"/>
    <mergeCell ref="C36:D36"/>
    <mergeCell ref="C37:D37"/>
    <mergeCell ref="C41:D41"/>
    <mergeCell ref="B32:B52"/>
    <mergeCell ref="C49:D49"/>
    <mergeCell ref="C50:D50"/>
    <mergeCell ref="C51:D51"/>
    <mergeCell ref="C52:D52"/>
    <mergeCell ref="C44:D44"/>
    <mergeCell ref="C45:D45"/>
    <mergeCell ref="C46:D46"/>
    <mergeCell ref="C47:D47"/>
    <mergeCell ref="C48:D48"/>
    <mergeCell ref="C38:D38"/>
    <mergeCell ref="C39:D39"/>
    <mergeCell ref="C40:D40"/>
    <mergeCell ref="C42:D42"/>
    <mergeCell ref="C43:D43"/>
    <mergeCell ref="C63:D63"/>
    <mergeCell ref="C54:E54"/>
    <mergeCell ref="C55:E55"/>
    <mergeCell ref="C57:E57"/>
    <mergeCell ref="C56:E56"/>
    <mergeCell ref="A59:E59"/>
    <mergeCell ref="A60:A61"/>
    <mergeCell ref="B60:B61"/>
    <mergeCell ref="C60:D60"/>
    <mergeCell ref="C61:D61"/>
    <mergeCell ref="A53:A58"/>
    <mergeCell ref="B53:B58"/>
    <mergeCell ref="A62:A63"/>
    <mergeCell ref="B62:B63"/>
    <mergeCell ref="C62:D62"/>
    <mergeCell ref="C53:E53"/>
    <mergeCell ref="C72:E72"/>
    <mergeCell ref="A66:E66"/>
    <mergeCell ref="C67:E67"/>
    <mergeCell ref="C68:E68"/>
    <mergeCell ref="C69:E69"/>
    <mergeCell ref="C70:E70"/>
    <mergeCell ref="A64:A65"/>
    <mergeCell ref="B64:B65"/>
    <mergeCell ref="C64:D64"/>
    <mergeCell ref="C65:D65"/>
    <mergeCell ref="C71:E71"/>
  </mergeCells>
  <hyperlinks>
    <hyperlink ref="C24" r:id="rId1"/>
  </hyperlink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tabSelected="1" topLeftCell="A97" workbookViewId="0">
      <selection activeCell="A22" sqref="A22:G22"/>
    </sheetView>
  </sheetViews>
  <sheetFormatPr defaultRowHeight="12.75"/>
  <cols>
    <col min="1" max="1" width="6.85546875" style="3" customWidth="1"/>
    <col min="2" max="2" width="72" style="2" customWidth="1"/>
    <col min="3" max="3" width="10.5703125" style="2" customWidth="1"/>
    <col min="4" max="4" width="12.42578125" style="2" customWidth="1"/>
    <col min="5" max="5" width="15.140625" style="2" customWidth="1"/>
    <col min="6" max="6" width="16" style="2" customWidth="1"/>
    <col min="7" max="7" width="25.140625" style="2" customWidth="1"/>
    <col min="8" max="8" width="10" style="2" bestFit="1" customWidth="1"/>
    <col min="9" max="16384" width="9.140625" style="2"/>
  </cols>
  <sheetData>
    <row r="1" spans="1:7" ht="15.75">
      <c r="A1" s="60" t="s">
        <v>64</v>
      </c>
      <c r="B1" s="60"/>
      <c r="C1" s="60"/>
      <c r="D1" s="60"/>
      <c r="E1" s="60"/>
    </row>
    <row r="3" spans="1:7" s="20" customFormat="1">
      <c r="A3" s="68" t="s">
        <v>65</v>
      </c>
      <c r="B3" s="68" t="s">
        <v>9</v>
      </c>
      <c r="C3" s="68" t="s">
        <v>10</v>
      </c>
      <c r="D3" s="68" t="s">
        <v>66</v>
      </c>
      <c r="E3" s="68" t="s">
        <v>11</v>
      </c>
      <c r="F3" s="68"/>
      <c r="G3" s="68" t="s">
        <v>250</v>
      </c>
    </row>
    <row r="4" spans="1:7" s="20" customFormat="1" ht="39.75" customHeight="1">
      <c r="A4" s="68"/>
      <c r="B4" s="68"/>
      <c r="C4" s="68"/>
      <c r="D4" s="68"/>
      <c r="E4" s="8" t="s">
        <v>67</v>
      </c>
      <c r="F4" s="8" t="s">
        <v>68</v>
      </c>
      <c r="G4" s="68"/>
    </row>
    <row r="5" spans="1:7" s="20" customForma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20" customFormat="1">
      <c r="A6" s="39" t="s">
        <v>69</v>
      </c>
      <c r="B6" s="47"/>
      <c r="C6" s="47"/>
      <c r="D6" s="47"/>
      <c r="E6" s="47"/>
      <c r="F6" s="47"/>
      <c r="G6" s="40"/>
    </row>
    <row r="7" spans="1:7" s="20" customFormat="1" ht="17.25" customHeight="1">
      <c r="A7" s="21" t="s">
        <v>72</v>
      </c>
      <c r="B7" s="13" t="s">
        <v>70</v>
      </c>
      <c r="C7" s="21" t="s">
        <v>71</v>
      </c>
      <c r="D7" s="8" t="s">
        <v>73</v>
      </c>
      <c r="E7" s="8">
        <v>175000</v>
      </c>
      <c r="F7" s="8">
        <v>112035</v>
      </c>
      <c r="G7" s="21" t="s">
        <v>305</v>
      </c>
    </row>
    <row r="8" spans="1:7" s="20" customFormat="1" ht="14.25" customHeight="1">
      <c r="A8" s="21"/>
      <c r="B8" s="13" t="s">
        <v>74</v>
      </c>
      <c r="C8" s="21"/>
      <c r="D8" s="8"/>
      <c r="E8" s="8"/>
      <c r="F8" s="8"/>
      <c r="G8" s="21"/>
    </row>
    <row r="9" spans="1:7" s="20" customFormat="1" ht="25.5">
      <c r="A9" s="21" t="s">
        <v>75</v>
      </c>
      <c r="B9" s="33" t="s">
        <v>76</v>
      </c>
      <c r="C9" s="21"/>
      <c r="D9" s="34" t="s">
        <v>73</v>
      </c>
      <c r="E9" s="34">
        <v>175000</v>
      </c>
      <c r="F9" s="34">
        <v>112035</v>
      </c>
      <c r="G9" s="21" t="s">
        <v>305</v>
      </c>
    </row>
    <row r="10" spans="1:7" s="20" customFormat="1" ht="18" customHeight="1">
      <c r="A10" s="21" t="s">
        <v>77</v>
      </c>
      <c r="B10" s="32" t="s">
        <v>307</v>
      </c>
      <c r="C10" s="21"/>
      <c r="D10" s="31" t="s">
        <v>308</v>
      </c>
      <c r="E10" s="31">
        <v>47450</v>
      </c>
      <c r="F10" s="31">
        <v>54750</v>
      </c>
      <c r="G10" s="21" t="s">
        <v>314</v>
      </c>
    </row>
    <row r="11" spans="1:7" s="20" customFormat="1" ht="25.5">
      <c r="A11" s="21" t="s">
        <v>78</v>
      </c>
      <c r="B11" s="13" t="s">
        <v>79</v>
      </c>
      <c r="C11" s="21" t="s">
        <v>81</v>
      </c>
      <c r="D11" s="8" t="s">
        <v>73</v>
      </c>
      <c r="E11" s="8">
        <v>0</v>
      </c>
      <c r="F11" s="8">
        <v>5540</v>
      </c>
      <c r="G11" s="21" t="s">
        <v>90</v>
      </c>
    </row>
    <row r="12" spans="1:7" s="20" customFormat="1">
      <c r="A12" s="21"/>
      <c r="B12" s="13" t="s">
        <v>74</v>
      </c>
      <c r="C12" s="21"/>
      <c r="D12" s="8"/>
      <c r="E12" s="8"/>
      <c r="F12" s="8"/>
      <c r="G12" s="21"/>
    </row>
    <row r="13" spans="1:7" s="20" customFormat="1" ht="25.5">
      <c r="A13" s="21" t="s">
        <v>80</v>
      </c>
      <c r="B13" s="13" t="s">
        <v>76</v>
      </c>
      <c r="C13" s="21"/>
      <c r="D13" s="8" t="s">
        <v>73</v>
      </c>
      <c r="E13" s="8">
        <v>0</v>
      </c>
      <c r="F13" s="8">
        <v>5540</v>
      </c>
      <c r="G13" s="21" t="s">
        <v>90</v>
      </c>
    </row>
    <row r="14" spans="1:7" s="20" customFormat="1" ht="25.5">
      <c r="A14" s="21" t="s">
        <v>82</v>
      </c>
      <c r="B14" s="13" t="s">
        <v>85</v>
      </c>
      <c r="C14" s="21" t="s">
        <v>84</v>
      </c>
      <c r="D14" s="8" t="s">
        <v>73</v>
      </c>
      <c r="E14" s="8">
        <v>175000</v>
      </c>
      <c r="F14" s="8">
        <f>F9-F13</f>
        <v>106495</v>
      </c>
      <c r="G14" s="21" t="s">
        <v>306</v>
      </c>
    </row>
    <row r="15" spans="1:7" s="20" customFormat="1">
      <c r="A15" s="21"/>
      <c r="B15" s="13" t="s">
        <v>74</v>
      </c>
      <c r="C15" s="21"/>
      <c r="D15" s="8"/>
      <c r="E15" s="8"/>
      <c r="F15" s="8"/>
      <c r="G15" s="21"/>
    </row>
    <row r="16" spans="1:7" s="20" customFormat="1" ht="25.5">
      <c r="A16" s="21" t="s">
        <v>83</v>
      </c>
      <c r="B16" s="13" t="s">
        <v>76</v>
      </c>
      <c r="C16" s="21"/>
      <c r="D16" s="8" t="s">
        <v>73</v>
      </c>
      <c r="E16" s="8">
        <v>175000</v>
      </c>
      <c r="F16" s="8">
        <v>106500</v>
      </c>
      <c r="G16" s="21" t="s">
        <v>306</v>
      </c>
    </row>
    <row r="17" spans="1:7" s="20" customFormat="1" ht="18" customHeight="1">
      <c r="A17" s="21" t="s">
        <v>309</v>
      </c>
      <c r="B17" s="32" t="s">
        <v>307</v>
      </c>
      <c r="C17" s="21"/>
      <c r="D17" s="31" t="s">
        <v>308</v>
      </c>
      <c r="E17" s="31">
        <v>47450</v>
      </c>
      <c r="F17" s="31">
        <v>54750</v>
      </c>
      <c r="G17" s="21" t="s">
        <v>314</v>
      </c>
    </row>
    <row r="18" spans="1:7" s="20" customFormat="1">
      <c r="A18" s="21" t="s">
        <v>86</v>
      </c>
      <c r="B18" s="13" t="s">
        <v>89</v>
      </c>
      <c r="C18" s="21" t="s">
        <v>87</v>
      </c>
      <c r="D18" s="8" t="s">
        <v>88</v>
      </c>
      <c r="E18" s="8"/>
      <c r="F18" s="8"/>
      <c r="G18" s="21"/>
    </row>
    <row r="19" spans="1:7" s="20" customFormat="1">
      <c r="A19" s="69" t="s">
        <v>91</v>
      </c>
      <c r="B19" s="70"/>
      <c r="C19" s="70"/>
      <c r="D19" s="70"/>
      <c r="E19" s="70"/>
      <c r="F19" s="70"/>
      <c r="G19" s="71"/>
    </row>
    <row r="20" spans="1:7" s="20" customFormat="1">
      <c r="A20" s="21" t="s">
        <v>92</v>
      </c>
      <c r="B20" s="13" t="s">
        <v>93</v>
      </c>
      <c r="C20" s="21" t="s">
        <v>95</v>
      </c>
      <c r="D20" s="8" t="s">
        <v>96</v>
      </c>
      <c r="E20" s="22">
        <v>813564.5</v>
      </c>
      <c r="F20" s="22">
        <v>636941.4</v>
      </c>
      <c r="G20" s="21" t="s">
        <v>315</v>
      </c>
    </row>
    <row r="21" spans="1:7" s="20" customFormat="1">
      <c r="A21" s="21"/>
      <c r="B21" s="13" t="s">
        <v>94</v>
      </c>
      <c r="C21" s="21"/>
      <c r="D21" s="8"/>
      <c r="E21" s="22">
        <v>440015</v>
      </c>
      <c r="F21" s="22">
        <v>390902.6</v>
      </c>
      <c r="G21" s="21" t="s">
        <v>316</v>
      </c>
    </row>
    <row r="22" spans="1:7" s="20" customFormat="1">
      <c r="A22" s="69" t="s">
        <v>97</v>
      </c>
      <c r="B22" s="70"/>
      <c r="C22" s="70"/>
      <c r="D22" s="70"/>
      <c r="E22" s="70"/>
      <c r="F22" s="70"/>
      <c r="G22" s="71"/>
    </row>
    <row r="23" spans="1:7" s="20" customFormat="1" ht="25.5">
      <c r="A23" s="21" t="s">
        <v>98</v>
      </c>
      <c r="B23" s="13" t="s">
        <v>99</v>
      </c>
      <c r="C23" s="21" t="s">
        <v>106</v>
      </c>
      <c r="D23" s="8" t="s">
        <v>96</v>
      </c>
      <c r="E23" s="8" t="s">
        <v>90</v>
      </c>
      <c r="F23" s="8" t="s">
        <v>90</v>
      </c>
      <c r="G23" s="8" t="s">
        <v>90</v>
      </c>
    </row>
    <row r="24" spans="1:7" s="20" customFormat="1">
      <c r="A24" s="21"/>
      <c r="B24" s="13" t="s">
        <v>100</v>
      </c>
      <c r="C24" s="21"/>
      <c r="D24" s="8"/>
      <c r="E24" s="8"/>
      <c r="F24" s="8"/>
      <c r="G24" s="21"/>
    </row>
    <row r="25" spans="1:7" s="20" customFormat="1">
      <c r="A25" s="21"/>
      <c r="B25" s="13" t="s">
        <v>101</v>
      </c>
      <c r="C25" s="21"/>
      <c r="D25" s="8" t="s">
        <v>96</v>
      </c>
      <c r="E25" s="8" t="s">
        <v>90</v>
      </c>
      <c r="F25" s="8" t="s">
        <v>90</v>
      </c>
      <c r="G25" s="8" t="s">
        <v>90</v>
      </c>
    </row>
    <row r="26" spans="1:7" s="20" customFormat="1">
      <c r="A26" s="21"/>
      <c r="B26" s="13" t="s">
        <v>102</v>
      </c>
      <c r="C26" s="21"/>
      <c r="D26" s="8" t="s">
        <v>96</v>
      </c>
      <c r="E26" s="8" t="s">
        <v>90</v>
      </c>
      <c r="F26" s="8" t="s">
        <v>90</v>
      </c>
      <c r="G26" s="8" t="s">
        <v>90</v>
      </c>
    </row>
    <row r="27" spans="1:7" s="20" customFormat="1">
      <c r="A27" s="21"/>
      <c r="B27" s="13" t="s">
        <v>103</v>
      </c>
      <c r="C27" s="21"/>
      <c r="D27" s="8" t="s">
        <v>96</v>
      </c>
      <c r="E27" s="8" t="s">
        <v>90</v>
      </c>
      <c r="F27" s="8" t="s">
        <v>90</v>
      </c>
      <c r="G27" s="8" t="s">
        <v>90</v>
      </c>
    </row>
    <row r="28" spans="1:7" s="20" customFormat="1">
      <c r="A28" s="21"/>
      <c r="B28" s="13" t="s">
        <v>104</v>
      </c>
      <c r="C28" s="21"/>
      <c r="D28" s="8" t="s">
        <v>96</v>
      </c>
      <c r="E28" s="8" t="s">
        <v>90</v>
      </c>
      <c r="F28" s="8" t="s">
        <v>90</v>
      </c>
      <c r="G28" s="8" t="s">
        <v>90</v>
      </c>
    </row>
    <row r="29" spans="1:7" s="20" customFormat="1" ht="12" customHeight="1">
      <c r="A29" s="69" t="s">
        <v>107</v>
      </c>
      <c r="B29" s="70"/>
      <c r="C29" s="70"/>
      <c r="D29" s="70"/>
      <c r="E29" s="70"/>
      <c r="F29" s="70"/>
      <c r="G29" s="71"/>
    </row>
    <row r="30" spans="1:7" s="20" customFormat="1">
      <c r="A30" s="21" t="s">
        <v>108</v>
      </c>
      <c r="B30" s="13" t="s">
        <v>109</v>
      </c>
      <c r="C30" s="21" t="s">
        <v>105</v>
      </c>
      <c r="D30" s="8" t="s">
        <v>96</v>
      </c>
      <c r="E30" s="22">
        <v>365424.83</v>
      </c>
      <c r="F30" s="22">
        <f>F32+F33+F34+F35</f>
        <v>207584.8</v>
      </c>
      <c r="G30" s="21" t="s">
        <v>288</v>
      </c>
    </row>
    <row r="31" spans="1:7" s="20" customFormat="1" ht="17.25" customHeight="1">
      <c r="A31" s="21"/>
      <c r="B31" s="23" t="s">
        <v>100</v>
      </c>
      <c r="C31" s="21"/>
      <c r="D31" s="8"/>
      <c r="E31" s="22"/>
      <c r="F31" s="22"/>
      <c r="G31" s="21"/>
    </row>
    <row r="32" spans="1:7" s="20" customFormat="1">
      <c r="A32" s="21"/>
      <c r="B32" s="13" t="s">
        <v>111</v>
      </c>
      <c r="C32" s="21"/>
      <c r="D32" s="8" t="s">
        <v>96</v>
      </c>
      <c r="E32" s="22">
        <v>190110.03</v>
      </c>
      <c r="F32" s="22">
        <v>129425.94</v>
      </c>
      <c r="G32" s="21" t="s">
        <v>287</v>
      </c>
    </row>
    <row r="33" spans="1:8" s="20" customFormat="1">
      <c r="A33" s="21"/>
      <c r="B33" s="13" t="s">
        <v>112</v>
      </c>
      <c r="C33" s="21"/>
      <c r="D33" s="8" t="s">
        <v>96</v>
      </c>
      <c r="E33" s="22">
        <v>53584.4</v>
      </c>
      <c r="F33" s="22">
        <v>3025.22</v>
      </c>
      <c r="G33" s="21" t="s">
        <v>289</v>
      </c>
    </row>
    <row r="34" spans="1:8" s="20" customFormat="1">
      <c r="A34" s="21"/>
      <c r="B34" s="13" t="s">
        <v>113</v>
      </c>
      <c r="C34" s="21"/>
      <c r="D34" s="8" t="s">
        <v>96</v>
      </c>
      <c r="E34" s="22">
        <v>0</v>
      </c>
      <c r="F34" s="22">
        <v>0</v>
      </c>
      <c r="G34" s="21" t="s">
        <v>290</v>
      </c>
    </row>
    <row r="35" spans="1:8" s="20" customFormat="1">
      <c r="A35" s="21"/>
      <c r="B35" s="13" t="s">
        <v>114</v>
      </c>
      <c r="C35" s="21"/>
      <c r="D35" s="8" t="s">
        <v>96</v>
      </c>
      <c r="E35" s="22">
        <v>121730.4</v>
      </c>
      <c r="F35" s="22">
        <v>75133.64</v>
      </c>
      <c r="G35" s="21" t="s">
        <v>291</v>
      </c>
    </row>
    <row r="36" spans="1:8" s="20" customFormat="1">
      <c r="A36" s="21"/>
      <c r="B36" s="13" t="s">
        <v>110</v>
      </c>
      <c r="C36" s="21"/>
      <c r="D36" s="8" t="s">
        <v>96</v>
      </c>
      <c r="E36" s="22"/>
      <c r="F36" s="22"/>
      <c r="G36" s="21"/>
    </row>
    <row r="37" spans="1:8" s="20" customFormat="1" ht="38.25">
      <c r="A37" s="21"/>
      <c r="B37" s="24" t="s">
        <v>115</v>
      </c>
      <c r="C37" s="21"/>
      <c r="D37" s="8" t="s">
        <v>96</v>
      </c>
      <c r="E37" s="22">
        <v>121438.36</v>
      </c>
      <c r="F37" s="22">
        <v>74705.11</v>
      </c>
      <c r="G37" s="21" t="s">
        <v>292</v>
      </c>
    </row>
    <row r="38" spans="1:8" s="20" customFormat="1">
      <c r="A38" s="21"/>
      <c r="B38" s="18" t="s">
        <v>116</v>
      </c>
      <c r="C38" s="21"/>
      <c r="D38" s="8" t="s">
        <v>96</v>
      </c>
      <c r="E38" s="22">
        <v>287.13</v>
      </c>
      <c r="F38" s="22">
        <v>238.57</v>
      </c>
      <c r="G38" s="21" t="s">
        <v>293</v>
      </c>
    </row>
    <row r="39" spans="1:8" s="20" customFormat="1">
      <c r="A39" s="21"/>
      <c r="B39" s="18" t="s">
        <v>285</v>
      </c>
      <c r="C39" s="21"/>
      <c r="D39" s="8" t="s">
        <v>96</v>
      </c>
      <c r="E39" s="22">
        <v>4.91</v>
      </c>
      <c r="F39" s="22">
        <v>189.96</v>
      </c>
      <c r="G39" s="21" t="s">
        <v>312</v>
      </c>
    </row>
    <row r="40" spans="1:8" s="20" customFormat="1">
      <c r="A40" s="21" t="s">
        <v>117</v>
      </c>
      <c r="B40" s="13" t="s">
        <v>118</v>
      </c>
      <c r="C40" s="21" t="s">
        <v>119</v>
      </c>
      <c r="D40" s="8" t="s">
        <v>96</v>
      </c>
      <c r="E40" s="22">
        <v>12211.99</v>
      </c>
      <c r="F40" s="22">
        <v>41171.1</v>
      </c>
      <c r="G40" s="21" t="s">
        <v>313</v>
      </c>
    </row>
    <row r="41" spans="1:8" s="20" customFormat="1">
      <c r="A41" s="21" t="s">
        <v>120</v>
      </c>
      <c r="B41" s="13" t="s">
        <v>121</v>
      </c>
      <c r="C41" s="21" t="s">
        <v>141</v>
      </c>
      <c r="D41" s="8" t="s">
        <v>96</v>
      </c>
      <c r="E41" s="22">
        <v>210694.97</v>
      </c>
      <c r="F41" s="22">
        <f>F43+F44+F45+F46+F47+F48+F49+F50+F51+F52+F53+F54+F55</f>
        <v>176167.8</v>
      </c>
      <c r="G41" s="21" t="s">
        <v>294</v>
      </c>
    </row>
    <row r="42" spans="1:8" s="20" customFormat="1">
      <c r="A42" s="21"/>
      <c r="B42" s="13" t="s">
        <v>100</v>
      </c>
      <c r="C42" s="21"/>
      <c r="D42" s="8"/>
      <c r="E42" s="22"/>
      <c r="F42" s="22"/>
      <c r="G42" s="21"/>
    </row>
    <row r="43" spans="1:8" s="20" customFormat="1">
      <c r="A43" s="21"/>
      <c r="B43" s="13" t="s">
        <v>122</v>
      </c>
      <c r="C43" s="21"/>
      <c r="D43" s="8" t="s">
        <v>96</v>
      </c>
      <c r="E43" s="22">
        <v>123520.33</v>
      </c>
      <c r="F43" s="22">
        <f>94087.67</f>
        <v>94087.67</v>
      </c>
      <c r="G43" s="21" t="s">
        <v>295</v>
      </c>
    </row>
    <row r="44" spans="1:8" s="20" customFormat="1">
      <c r="A44" s="21"/>
      <c r="B44" s="13" t="s">
        <v>123</v>
      </c>
      <c r="C44" s="21"/>
      <c r="D44" s="8" t="s">
        <v>96</v>
      </c>
      <c r="E44" s="22">
        <v>814.64</v>
      </c>
      <c r="F44" s="22">
        <f>0</f>
        <v>0</v>
      </c>
      <c r="G44" s="21" t="s">
        <v>90</v>
      </c>
    </row>
    <row r="45" spans="1:8" s="20" customFormat="1">
      <c r="A45" s="21"/>
      <c r="B45" s="13" t="s">
        <v>124</v>
      </c>
      <c r="C45" s="21"/>
      <c r="D45" s="8" t="s">
        <v>96</v>
      </c>
      <c r="E45" s="22">
        <v>35757.22</v>
      </c>
      <c r="F45" s="22">
        <f>28443.76</f>
        <v>28443.759999999998</v>
      </c>
      <c r="G45" s="22">
        <f>H45-100</f>
        <v>-20.453100101182372</v>
      </c>
      <c r="H45" s="20">
        <f>F45*100/E45</f>
        <v>79.546899898817628</v>
      </c>
    </row>
    <row r="46" spans="1:8" s="20" customFormat="1">
      <c r="A46" s="21"/>
      <c r="B46" s="13" t="s">
        <v>125</v>
      </c>
      <c r="C46" s="21"/>
      <c r="D46" s="8" t="s">
        <v>96</v>
      </c>
      <c r="E46" s="22">
        <v>482.49</v>
      </c>
      <c r="F46" s="22">
        <f>120</f>
        <v>120</v>
      </c>
      <c r="G46" s="22">
        <f t="shared" ref="G46:G70" si="0">H46-100</f>
        <v>-75.129018217994158</v>
      </c>
      <c r="H46" s="20">
        <f t="shared" ref="H46:H72" si="1">F46*100/E46</f>
        <v>24.870981782005845</v>
      </c>
    </row>
    <row r="47" spans="1:8" s="20" customFormat="1">
      <c r="A47" s="21"/>
      <c r="B47" s="13" t="s">
        <v>126</v>
      </c>
      <c r="C47" s="21"/>
      <c r="D47" s="8" t="s">
        <v>96</v>
      </c>
      <c r="E47" s="22">
        <v>1795.64</v>
      </c>
      <c r="F47" s="22">
        <f>487.86+342.7</f>
        <v>830.56</v>
      </c>
      <c r="G47" s="22">
        <f t="shared" si="0"/>
        <v>-53.745739680559581</v>
      </c>
      <c r="H47" s="20">
        <f t="shared" si="1"/>
        <v>46.254260319440419</v>
      </c>
    </row>
    <row r="48" spans="1:8" s="24" customFormat="1">
      <c r="A48" s="21"/>
      <c r="B48" s="7" t="s">
        <v>127</v>
      </c>
      <c r="C48" s="7"/>
      <c r="D48" s="8" t="s">
        <v>96</v>
      </c>
      <c r="E48" s="22">
        <v>9466.36</v>
      </c>
      <c r="F48" s="22">
        <f>5600</f>
        <v>5600</v>
      </c>
      <c r="G48" s="22">
        <f t="shared" si="0"/>
        <v>-40.84315407400522</v>
      </c>
      <c r="H48" s="20">
        <f t="shared" si="1"/>
        <v>59.15684592599478</v>
      </c>
    </row>
    <row r="49" spans="1:8">
      <c r="A49" s="21"/>
      <c r="B49" s="7" t="s">
        <v>128</v>
      </c>
      <c r="C49" s="7"/>
      <c r="D49" s="8" t="s">
        <v>96</v>
      </c>
      <c r="E49" s="22">
        <v>0</v>
      </c>
      <c r="F49" s="22">
        <f>0</f>
        <v>0</v>
      </c>
      <c r="G49" s="21" t="s">
        <v>90</v>
      </c>
      <c r="H49" s="20" t="e">
        <f t="shared" si="1"/>
        <v>#DIV/0!</v>
      </c>
    </row>
    <row r="50" spans="1:8">
      <c r="A50" s="21"/>
      <c r="B50" s="7" t="s">
        <v>129</v>
      </c>
      <c r="C50" s="7"/>
      <c r="D50" s="8" t="s">
        <v>96</v>
      </c>
      <c r="E50" s="22">
        <v>13873.27</v>
      </c>
      <c r="F50" s="22">
        <f>1148.04+26906.35</f>
        <v>28054.39</v>
      </c>
      <c r="G50" s="22">
        <f t="shared" si="0"/>
        <v>102.21901541597617</v>
      </c>
      <c r="H50" s="20">
        <f t="shared" si="1"/>
        <v>202.21901541597617</v>
      </c>
    </row>
    <row r="51" spans="1:8">
      <c r="A51" s="21"/>
      <c r="B51" s="7" t="s">
        <v>130</v>
      </c>
      <c r="C51" s="7"/>
      <c r="D51" s="8" t="s">
        <v>96</v>
      </c>
      <c r="E51" s="22">
        <v>10779.26</v>
      </c>
      <c r="F51" s="22">
        <f>377.68+2114.87</f>
        <v>2492.5499999999997</v>
      </c>
      <c r="G51" s="22">
        <f t="shared" si="0"/>
        <v>-76.876427509866176</v>
      </c>
      <c r="H51" s="20">
        <f t="shared" si="1"/>
        <v>23.123572490133828</v>
      </c>
    </row>
    <row r="52" spans="1:8">
      <c r="A52" s="21"/>
      <c r="B52" s="7" t="s">
        <v>131</v>
      </c>
      <c r="C52" s="7"/>
      <c r="D52" s="8" t="s">
        <v>96</v>
      </c>
      <c r="E52" s="22">
        <v>0</v>
      </c>
      <c r="F52" s="22">
        <v>0</v>
      </c>
      <c r="G52" s="21" t="s">
        <v>90</v>
      </c>
      <c r="H52" s="20" t="e">
        <f t="shared" si="1"/>
        <v>#DIV/0!</v>
      </c>
    </row>
    <row r="53" spans="1:8">
      <c r="A53" s="21"/>
      <c r="B53" s="7" t="s">
        <v>132</v>
      </c>
      <c r="C53" s="7"/>
      <c r="D53" s="8" t="s">
        <v>96</v>
      </c>
      <c r="E53" s="22">
        <v>5879.1</v>
      </c>
      <c r="F53" s="22">
        <f>4202.71</f>
        <v>4202.71</v>
      </c>
      <c r="G53" s="22">
        <f t="shared" si="0"/>
        <v>-28.514398462349689</v>
      </c>
      <c r="H53" s="20">
        <f t="shared" si="1"/>
        <v>71.485601537650311</v>
      </c>
    </row>
    <row r="54" spans="1:8">
      <c r="A54" s="21"/>
      <c r="B54" s="7" t="s">
        <v>133</v>
      </c>
      <c r="C54" s="7"/>
      <c r="D54" s="8" t="s">
        <v>96</v>
      </c>
      <c r="E54" s="22">
        <v>2689.15</v>
      </c>
      <c r="F54" s="22">
        <f>197.33+11635.9</f>
        <v>11833.23</v>
      </c>
      <c r="G54" s="22">
        <f t="shared" si="0"/>
        <v>340.03607087741477</v>
      </c>
      <c r="H54" s="20">
        <f t="shared" si="1"/>
        <v>440.03607087741477</v>
      </c>
    </row>
    <row r="55" spans="1:8">
      <c r="A55" s="21"/>
      <c r="B55" s="7" t="s">
        <v>134</v>
      </c>
      <c r="C55" s="7"/>
      <c r="D55" s="8" t="s">
        <v>96</v>
      </c>
      <c r="E55" s="22">
        <v>5637.51</v>
      </c>
      <c r="F55" s="22">
        <f>499.73+3.2</f>
        <v>502.93</v>
      </c>
      <c r="G55" s="22">
        <f t="shared" si="0"/>
        <v>-91.078862831285448</v>
      </c>
      <c r="H55" s="20">
        <f t="shared" si="1"/>
        <v>8.9211371687145569</v>
      </c>
    </row>
    <row r="56" spans="1:8">
      <c r="A56" s="21" t="s">
        <v>135</v>
      </c>
      <c r="B56" s="7" t="s">
        <v>136</v>
      </c>
      <c r="C56" s="8">
        <v>11</v>
      </c>
      <c r="D56" s="8" t="s">
        <v>96</v>
      </c>
      <c r="E56" s="22">
        <v>125401.4</v>
      </c>
      <c r="F56" s="22">
        <f>F58+F59+F60+F61+F62+F63+F64+F65+F66+F67+F68+F69+F70</f>
        <v>76617.540000000008</v>
      </c>
      <c r="G56" s="22">
        <f t="shared" si="0"/>
        <v>-38.902165366574842</v>
      </c>
      <c r="H56" s="20">
        <f t="shared" si="1"/>
        <v>61.097834633425158</v>
      </c>
    </row>
    <row r="57" spans="1:8">
      <c r="A57" s="21"/>
      <c r="B57" s="7" t="s">
        <v>100</v>
      </c>
      <c r="C57" s="8"/>
      <c r="D57" s="7"/>
      <c r="E57" s="22"/>
      <c r="F57" s="22"/>
      <c r="G57" s="22"/>
      <c r="H57" s="20" t="e">
        <f t="shared" si="1"/>
        <v>#DIV/0!</v>
      </c>
    </row>
    <row r="58" spans="1:8">
      <c r="A58" s="21"/>
      <c r="B58" s="13" t="s">
        <v>122</v>
      </c>
      <c r="C58" s="8"/>
      <c r="D58" s="8" t="s">
        <v>96</v>
      </c>
      <c r="E58" s="22">
        <v>61559.25</v>
      </c>
      <c r="F58" s="22">
        <f>33695</f>
        <v>33695</v>
      </c>
      <c r="G58" s="22">
        <f t="shared" si="0"/>
        <v>-45.264115465994145</v>
      </c>
      <c r="H58" s="20">
        <f t="shared" si="1"/>
        <v>54.735884534005855</v>
      </c>
    </row>
    <row r="59" spans="1:8">
      <c r="A59" s="21"/>
      <c r="B59" s="13" t="s">
        <v>123</v>
      </c>
      <c r="C59" s="8"/>
      <c r="D59" s="8" t="s">
        <v>96</v>
      </c>
      <c r="E59" s="22">
        <v>1229.73</v>
      </c>
      <c r="F59" s="22">
        <f>983.19</f>
        <v>983.19</v>
      </c>
      <c r="G59" s="22">
        <f t="shared" si="0"/>
        <v>-20.04830328608719</v>
      </c>
      <c r="H59" s="20">
        <f t="shared" si="1"/>
        <v>79.95169671391281</v>
      </c>
    </row>
    <row r="60" spans="1:8">
      <c r="A60" s="21"/>
      <c r="B60" s="13" t="s">
        <v>124</v>
      </c>
      <c r="C60" s="8"/>
      <c r="D60" s="8" t="s">
        <v>96</v>
      </c>
      <c r="E60" s="22">
        <v>17021.55</v>
      </c>
      <c r="F60" s="22">
        <f>9502.02</f>
        <v>9502.02</v>
      </c>
      <c r="G60" s="22">
        <f t="shared" si="0"/>
        <v>-44.176529164500295</v>
      </c>
      <c r="H60" s="20">
        <f t="shared" si="1"/>
        <v>55.823470835499705</v>
      </c>
    </row>
    <row r="61" spans="1:8">
      <c r="A61" s="21"/>
      <c r="B61" s="13" t="s">
        <v>125</v>
      </c>
      <c r="C61" s="8"/>
      <c r="D61" s="8" t="s">
        <v>96</v>
      </c>
      <c r="E61" s="22">
        <v>849.86</v>
      </c>
      <c r="F61" s="22">
        <v>675.31</v>
      </c>
      <c r="G61" s="22">
        <f t="shared" si="0"/>
        <v>-20.538676958557886</v>
      </c>
      <c r="H61" s="20">
        <f t="shared" si="1"/>
        <v>79.461323041442114</v>
      </c>
    </row>
    <row r="62" spans="1:8">
      <c r="A62" s="21"/>
      <c r="B62" s="13" t="s">
        <v>126</v>
      </c>
      <c r="C62" s="8"/>
      <c r="D62" s="8" t="s">
        <v>96</v>
      </c>
      <c r="E62" s="22">
        <v>3719.1</v>
      </c>
      <c r="F62" s="22">
        <f>2879.21</f>
        <v>2879.21</v>
      </c>
      <c r="G62" s="22">
        <f t="shared" si="0"/>
        <v>-22.58315183781022</v>
      </c>
      <c r="H62" s="20">
        <f t="shared" si="1"/>
        <v>77.41684816218978</v>
      </c>
    </row>
    <row r="63" spans="1:8">
      <c r="A63" s="21"/>
      <c r="B63" s="7" t="s">
        <v>127</v>
      </c>
      <c r="C63" s="8"/>
      <c r="D63" s="8" t="s">
        <v>96</v>
      </c>
      <c r="E63" s="22">
        <v>3294</v>
      </c>
      <c r="F63" s="22">
        <f>4587.18</f>
        <v>4587.18</v>
      </c>
      <c r="G63" s="22">
        <f t="shared" si="0"/>
        <v>39.258652094717661</v>
      </c>
      <c r="H63" s="20">
        <f t="shared" si="1"/>
        <v>139.25865209471766</v>
      </c>
    </row>
    <row r="64" spans="1:8">
      <c r="A64" s="21"/>
      <c r="B64" s="7" t="s">
        <v>128</v>
      </c>
      <c r="C64" s="8"/>
      <c r="D64" s="8" t="s">
        <v>96</v>
      </c>
      <c r="E64" s="22">
        <v>4395.9799999999996</v>
      </c>
      <c r="F64" s="22">
        <f>3114.61</f>
        <v>3114.61</v>
      </c>
      <c r="G64" s="22">
        <f t="shared" si="0"/>
        <v>-29.148676745572089</v>
      </c>
      <c r="H64" s="20">
        <f t="shared" si="1"/>
        <v>70.851323254427911</v>
      </c>
    </row>
    <row r="65" spans="1:8">
      <c r="A65" s="21"/>
      <c r="B65" s="7" t="s">
        <v>129</v>
      </c>
      <c r="C65" s="8"/>
      <c r="D65" s="8" t="s">
        <v>96</v>
      </c>
      <c r="E65" s="22">
        <v>1044.0999999999999</v>
      </c>
      <c r="F65" s="22">
        <f>956.43+238.57</f>
        <v>1195</v>
      </c>
      <c r="G65" s="22">
        <f t="shared" si="0"/>
        <v>14.452638636145977</v>
      </c>
      <c r="H65" s="20">
        <f t="shared" si="1"/>
        <v>114.45263863614598</v>
      </c>
    </row>
    <row r="66" spans="1:8">
      <c r="A66" s="21"/>
      <c r="B66" s="7" t="s">
        <v>130</v>
      </c>
      <c r="C66" s="8"/>
      <c r="D66" s="8" t="s">
        <v>96</v>
      </c>
      <c r="E66" s="22">
        <v>18875.32</v>
      </c>
      <c r="F66" s="22">
        <f>10545.02</f>
        <v>10545.02</v>
      </c>
      <c r="G66" s="22">
        <f t="shared" si="0"/>
        <v>-44.133291515057756</v>
      </c>
      <c r="H66" s="20">
        <f t="shared" si="1"/>
        <v>55.866708484942244</v>
      </c>
    </row>
    <row r="67" spans="1:8">
      <c r="A67" s="21"/>
      <c r="B67" s="7" t="s">
        <v>131</v>
      </c>
      <c r="C67" s="8"/>
      <c r="D67" s="8" t="s">
        <v>96</v>
      </c>
      <c r="E67" s="22">
        <v>0</v>
      </c>
      <c r="F67" s="22">
        <v>0</v>
      </c>
      <c r="G67" s="21" t="s">
        <v>90</v>
      </c>
      <c r="H67" s="20" t="e">
        <f t="shared" si="1"/>
        <v>#DIV/0!</v>
      </c>
    </row>
    <row r="68" spans="1:8">
      <c r="A68" s="21"/>
      <c r="B68" s="7" t="s">
        <v>132</v>
      </c>
      <c r="C68" s="8"/>
      <c r="D68" s="8" t="s">
        <v>96</v>
      </c>
      <c r="E68" s="22">
        <v>1494.23</v>
      </c>
      <c r="F68" s="22">
        <v>3112.19</v>
      </c>
      <c r="G68" s="22">
        <f t="shared" si="0"/>
        <v>108.28051906333027</v>
      </c>
      <c r="H68" s="20">
        <f t="shared" si="1"/>
        <v>208.28051906333027</v>
      </c>
    </row>
    <row r="69" spans="1:8">
      <c r="A69" s="21"/>
      <c r="B69" s="7" t="s">
        <v>133</v>
      </c>
      <c r="C69" s="8"/>
      <c r="D69" s="8" t="s">
        <v>96</v>
      </c>
      <c r="E69" s="22">
        <v>1113.2</v>
      </c>
      <c r="F69" s="22">
        <f>131.81</f>
        <v>131.81</v>
      </c>
      <c r="G69" s="22">
        <f t="shared" si="0"/>
        <v>-88.159360402443411</v>
      </c>
      <c r="H69" s="20">
        <f t="shared" si="1"/>
        <v>11.840639597556594</v>
      </c>
    </row>
    <row r="70" spans="1:8">
      <c r="A70" s="21"/>
      <c r="B70" s="7" t="s">
        <v>134</v>
      </c>
      <c r="C70" s="8"/>
      <c r="D70" s="8" t="s">
        <v>96</v>
      </c>
      <c r="E70" s="22">
        <v>10805.08</v>
      </c>
      <c r="F70" s="22">
        <f>6197</f>
        <v>6197</v>
      </c>
      <c r="G70" s="22">
        <f t="shared" si="0"/>
        <v>-42.647347358834921</v>
      </c>
      <c r="H70" s="20">
        <f t="shared" si="1"/>
        <v>57.352652641165079</v>
      </c>
    </row>
    <row r="71" spans="1:8">
      <c r="A71" s="21"/>
      <c r="B71" s="7" t="s">
        <v>137</v>
      </c>
      <c r="C71" s="8"/>
      <c r="D71" s="8" t="s">
        <v>96</v>
      </c>
      <c r="E71" s="22">
        <v>0</v>
      </c>
      <c r="F71" s="22">
        <v>0</v>
      </c>
      <c r="G71" s="21" t="s">
        <v>90</v>
      </c>
      <c r="H71" s="20" t="e">
        <f t="shared" si="1"/>
        <v>#DIV/0!</v>
      </c>
    </row>
    <row r="72" spans="1:8">
      <c r="A72" s="21"/>
      <c r="B72" s="7" t="s">
        <v>138</v>
      </c>
      <c r="C72" s="8"/>
      <c r="D72" s="8" t="s">
        <v>96</v>
      </c>
      <c r="E72" s="22">
        <v>0</v>
      </c>
      <c r="F72" s="22">
        <v>0</v>
      </c>
      <c r="G72" s="21" t="s">
        <v>90</v>
      </c>
      <c r="H72" s="20" t="e">
        <f t="shared" si="1"/>
        <v>#DIV/0!</v>
      </c>
    </row>
    <row r="73" spans="1:8">
      <c r="A73" s="69" t="s">
        <v>139</v>
      </c>
      <c r="B73" s="70"/>
      <c r="C73" s="70"/>
      <c r="D73" s="70"/>
      <c r="E73" s="70"/>
      <c r="F73" s="70"/>
      <c r="G73" s="71"/>
      <c r="H73" s="20"/>
    </row>
    <row r="74" spans="1:8">
      <c r="A74" s="21" t="s">
        <v>140</v>
      </c>
      <c r="B74" s="7" t="s">
        <v>245</v>
      </c>
      <c r="C74" s="8">
        <v>12</v>
      </c>
      <c r="D74" s="8" t="s">
        <v>96</v>
      </c>
      <c r="E74" s="8" t="s">
        <v>90</v>
      </c>
      <c r="F74" s="8" t="s">
        <v>90</v>
      </c>
      <c r="G74" s="8" t="s">
        <v>90</v>
      </c>
    </row>
    <row r="75" spans="1:8">
      <c r="A75" s="69" t="s">
        <v>142</v>
      </c>
      <c r="B75" s="70"/>
      <c r="C75" s="70"/>
      <c r="D75" s="70"/>
      <c r="E75" s="70"/>
      <c r="F75" s="70"/>
      <c r="G75" s="71"/>
    </row>
    <row r="76" spans="1:8" ht="12.75" customHeight="1">
      <c r="A76" s="21" t="s">
        <v>143</v>
      </c>
      <c r="B76" s="25" t="s">
        <v>145</v>
      </c>
      <c r="C76" s="8">
        <v>13</v>
      </c>
      <c r="D76" s="8" t="s">
        <v>96</v>
      </c>
      <c r="E76" s="8">
        <v>0</v>
      </c>
      <c r="F76" s="8">
        <v>0</v>
      </c>
      <c r="G76" s="21" t="s">
        <v>90</v>
      </c>
      <c r="H76" s="20"/>
    </row>
    <row r="77" spans="1:8" ht="30" customHeight="1">
      <c r="A77" s="21" t="s">
        <v>146</v>
      </c>
      <c r="B77" s="25" t="s">
        <v>147</v>
      </c>
      <c r="C77" s="8">
        <v>14</v>
      </c>
      <c r="D77" s="8" t="s">
        <v>96</v>
      </c>
      <c r="E77" s="8">
        <v>0</v>
      </c>
      <c r="F77" s="8">
        <v>0</v>
      </c>
      <c r="G77" s="21" t="s">
        <v>90</v>
      </c>
      <c r="H77" s="20"/>
    </row>
    <row r="78" spans="1:8" ht="27" customHeight="1">
      <c r="A78" s="21" t="s">
        <v>148</v>
      </c>
      <c r="B78" s="25" t="s">
        <v>149</v>
      </c>
      <c r="C78" s="8">
        <v>15</v>
      </c>
      <c r="D78" s="8" t="s">
        <v>96</v>
      </c>
      <c r="E78" s="8">
        <v>646.9</v>
      </c>
      <c r="F78" s="8">
        <f>F80+F81+F82+F83+F84+F85+F86+F87+F88+F89+F90</f>
        <v>71.430000000000007</v>
      </c>
      <c r="G78" s="21" t="s">
        <v>296</v>
      </c>
      <c r="H78" s="20"/>
    </row>
    <row r="79" spans="1:8" ht="13.5" customHeight="1">
      <c r="A79" s="21"/>
      <c r="B79" s="25" t="s">
        <v>100</v>
      </c>
      <c r="C79" s="8"/>
      <c r="D79" s="8"/>
      <c r="E79" s="8"/>
      <c r="F79" s="8"/>
      <c r="G79" s="21" t="s">
        <v>90</v>
      </c>
      <c r="H79" s="20"/>
    </row>
    <row r="80" spans="1:8" ht="12.75" customHeight="1">
      <c r="A80" s="21"/>
      <c r="B80" s="25" t="s">
        <v>150</v>
      </c>
      <c r="C80" s="8"/>
      <c r="D80" s="8" t="s">
        <v>96</v>
      </c>
      <c r="E80" s="8">
        <v>0</v>
      </c>
      <c r="F80" s="8">
        <v>0</v>
      </c>
      <c r="G80" s="21" t="s">
        <v>90</v>
      </c>
      <c r="H80" s="20"/>
    </row>
    <row r="81" spans="1:8" ht="12.75" customHeight="1">
      <c r="A81" s="21"/>
      <c r="B81" s="25" t="s">
        <v>151</v>
      </c>
      <c r="C81" s="8"/>
      <c r="D81" s="8" t="s">
        <v>96</v>
      </c>
      <c r="E81" s="8">
        <v>3.1</v>
      </c>
      <c r="F81" s="8">
        <v>0</v>
      </c>
      <c r="G81" s="21" t="s">
        <v>90</v>
      </c>
      <c r="H81" s="20"/>
    </row>
    <row r="82" spans="1:8" ht="12.75" customHeight="1">
      <c r="A82" s="21"/>
      <c r="B82" s="25" t="s">
        <v>152</v>
      </c>
      <c r="C82" s="8"/>
      <c r="D82" s="8" t="s">
        <v>96</v>
      </c>
      <c r="E82" s="8">
        <v>480.9</v>
      </c>
      <c r="F82" s="8">
        <v>0</v>
      </c>
      <c r="G82" s="21" t="s">
        <v>90</v>
      </c>
      <c r="H82" s="20"/>
    </row>
    <row r="83" spans="1:8" ht="12.75" customHeight="1">
      <c r="A83" s="21"/>
      <c r="B83" s="25" t="s">
        <v>246</v>
      </c>
      <c r="C83" s="8"/>
      <c r="D83" s="8" t="s">
        <v>96</v>
      </c>
      <c r="E83" s="8">
        <v>0</v>
      </c>
      <c r="F83" s="8">
        <v>0</v>
      </c>
      <c r="G83" s="21" t="s">
        <v>90</v>
      </c>
      <c r="H83" s="20"/>
    </row>
    <row r="84" spans="1:8" ht="12.75" customHeight="1">
      <c r="A84" s="21"/>
      <c r="B84" s="25" t="s">
        <v>153</v>
      </c>
      <c r="C84" s="8"/>
      <c r="D84" s="8" t="s">
        <v>96</v>
      </c>
      <c r="E84" s="8">
        <v>0</v>
      </c>
      <c r="F84" s="8">
        <v>0</v>
      </c>
      <c r="G84" s="21" t="s">
        <v>90</v>
      </c>
      <c r="H84" s="20"/>
    </row>
    <row r="85" spans="1:8" ht="12.75" customHeight="1">
      <c r="A85" s="21"/>
      <c r="B85" s="25" t="s">
        <v>154</v>
      </c>
      <c r="C85" s="8"/>
      <c r="D85" s="8" t="s">
        <v>96</v>
      </c>
      <c r="E85" s="8">
        <v>156.9</v>
      </c>
      <c r="F85" s="8">
        <v>71.430000000000007</v>
      </c>
      <c r="G85" s="21" t="s">
        <v>297</v>
      </c>
      <c r="H85" s="20"/>
    </row>
    <row r="86" spans="1:8" ht="13.5" customHeight="1">
      <c r="A86" s="21"/>
      <c r="B86" s="25" t="s">
        <v>155</v>
      </c>
      <c r="C86" s="8"/>
      <c r="D86" s="8" t="s">
        <v>96</v>
      </c>
      <c r="E86" s="8">
        <v>0</v>
      </c>
      <c r="F86" s="8">
        <v>0</v>
      </c>
      <c r="G86" s="21" t="s">
        <v>90</v>
      </c>
      <c r="H86" s="20"/>
    </row>
    <row r="87" spans="1:8" ht="12.75" customHeight="1">
      <c r="A87" s="21"/>
      <c r="B87" s="25" t="s">
        <v>156</v>
      </c>
      <c r="C87" s="8"/>
      <c r="D87" s="8" t="s">
        <v>96</v>
      </c>
      <c r="E87" s="8">
        <v>0</v>
      </c>
      <c r="F87" s="8">
        <v>0</v>
      </c>
      <c r="G87" s="21" t="s">
        <v>90</v>
      </c>
      <c r="H87" s="20"/>
    </row>
    <row r="88" spans="1:8" ht="12.75" customHeight="1">
      <c r="A88" s="21"/>
      <c r="B88" s="25" t="s">
        <v>157</v>
      </c>
      <c r="C88" s="8"/>
      <c r="D88" s="8" t="s">
        <v>96</v>
      </c>
      <c r="E88" s="8">
        <v>0</v>
      </c>
      <c r="F88" s="8">
        <v>0</v>
      </c>
      <c r="G88" s="21" t="s">
        <v>90</v>
      </c>
      <c r="H88" s="20"/>
    </row>
    <row r="89" spans="1:8" ht="12.75" customHeight="1">
      <c r="A89" s="21"/>
      <c r="B89" s="25" t="s">
        <v>158</v>
      </c>
      <c r="C89" s="8"/>
      <c r="D89" s="8" t="s">
        <v>96</v>
      </c>
      <c r="E89" s="8">
        <v>6</v>
      </c>
      <c r="F89" s="8">
        <v>0</v>
      </c>
      <c r="G89" s="21" t="s">
        <v>90</v>
      </c>
      <c r="H89" s="20"/>
    </row>
    <row r="90" spans="1:8" ht="12.75" customHeight="1">
      <c r="A90" s="21"/>
      <c r="B90" s="25" t="s">
        <v>159</v>
      </c>
      <c r="C90" s="8"/>
      <c r="D90" s="8" t="s">
        <v>96</v>
      </c>
      <c r="E90" s="8">
        <v>0</v>
      </c>
      <c r="F90" s="8">
        <v>0</v>
      </c>
      <c r="G90" s="21" t="s">
        <v>90</v>
      </c>
      <c r="H90" s="20"/>
    </row>
    <row r="91" spans="1:8" ht="26.25" customHeight="1">
      <c r="A91" s="21" t="s">
        <v>160</v>
      </c>
      <c r="B91" s="25" t="s">
        <v>247</v>
      </c>
      <c r="C91" s="8">
        <v>16</v>
      </c>
      <c r="D91" s="8" t="s">
        <v>96</v>
      </c>
      <c r="E91" s="8">
        <f>E93+E94+E95+E96+E97+E98+E99+E100+E101+E102+E103</f>
        <v>484.70000000000005</v>
      </c>
      <c r="F91" s="8">
        <f>F93+F94+F95+F96+F97+F98+F99+F100+F101+F102+F103</f>
        <v>303.09000000000003</v>
      </c>
      <c r="G91" s="21" t="s">
        <v>298</v>
      </c>
      <c r="H91" s="20"/>
    </row>
    <row r="92" spans="1:8" ht="13.5" customHeight="1">
      <c r="A92" s="21"/>
      <c r="B92" s="25" t="s">
        <v>100</v>
      </c>
      <c r="C92" s="8"/>
      <c r="D92" s="8"/>
      <c r="E92" s="8"/>
      <c r="F92" s="8"/>
      <c r="G92" s="21" t="s">
        <v>90</v>
      </c>
      <c r="H92" s="20"/>
    </row>
    <row r="93" spans="1:8">
      <c r="A93" s="21"/>
      <c r="B93" s="25" t="s">
        <v>150</v>
      </c>
      <c r="C93" s="8"/>
      <c r="D93" s="8" t="s">
        <v>96</v>
      </c>
      <c r="E93" s="8">
        <v>0</v>
      </c>
      <c r="F93" s="8">
        <v>0</v>
      </c>
      <c r="G93" s="21" t="s">
        <v>90</v>
      </c>
      <c r="H93" s="20"/>
    </row>
    <row r="94" spans="1:8" ht="12.75" customHeight="1">
      <c r="A94" s="21"/>
      <c r="B94" s="25" t="s">
        <v>151</v>
      </c>
      <c r="C94" s="8"/>
      <c r="D94" s="8" t="s">
        <v>96</v>
      </c>
      <c r="E94" s="8">
        <v>3</v>
      </c>
      <c r="F94" s="8">
        <v>0</v>
      </c>
      <c r="G94" s="21" t="s">
        <v>90</v>
      </c>
      <c r="H94" s="20"/>
    </row>
    <row r="95" spans="1:8" ht="12.75" customHeight="1">
      <c r="A95" s="21"/>
      <c r="B95" s="25" t="s">
        <v>152</v>
      </c>
      <c r="C95" s="8"/>
      <c r="D95" s="8" t="s">
        <v>96</v>
      </c>
      <c r="E95" s="8">
        <v>194</v>
      </c>
      <c r="F95" s="8">
        <v>56.76</v>
      </c>
      <c r="G95" s="21" t="s">
        <v>299</v>
      </c>
      <c r="H95" s="20"/>
    </row>
    <row r="96" spans="1:8" ht="13.5" customHeight="1">
      <c r="A96" s="21"/>
      <c r="B96" s="25" t="s">
        <v>246</v>
      </c>
      <c r="C96" s="8"/>
      <c r="D96" s="8" t="s">
        <v>96</v>
      </c>
      <c r="E96" s="8">
        <v>20.9</v>
      </c>
      <c r="F96" s="8">
        <v>35.200000000000003</v>
      </c>
      <c r="G96" s="21" t="s">
        <v>300</v>
      </c>
      <c r="H96" s="20"/>
    </row>
    <row r="97" spans="1:8" ht="12.75" customHeight="1">
      <c r="A97" s="21"/>
      <c r="B97" s="25" t="s">
        <v>153</v>
      </c>
      <c r="C97" s="8"/>
      <c r="D97" s="8" t="s">
        <v>96</v>
      </c>
      <c r="E97" s="8">
        <v>1.5</v>
      </c>
      <c r="F97" s="8">
        <v>0</v>
      </c>
      <c r="G97" s="21" t="s">
        <v>90</v>
      </c>
      <c r="H97" s="20"/>
    </row>
    <row r="98" spans="1:8" ht="12.75" customHeight="1">
      <c r="A98" s="21"/>
      <c r="B98" s="25" t="s">
        <v>154</v>
      </c>
      <c r="C98" s="8"/>
      <c r="D98" s="8" t="s">
        <v>96</v>
      </c>
      <c r="E98" s="8">
        <v>189.7</v>
      </c>
      <c r="F98" s="8">
        <v>171.34</v>
      </c>
      <c r="G98" s="21" t="s">
        <v>301</v>
      </c>
      <c r="H98" s="20"/>
    </row>
    <row r="99" spans="1:8" ht="12.75" customHeight="1">
      <c r="A99" s="21"/>
      <c r="B99" s="25" t="s">
        <v>155</v>
      </c>
      <c r="C99" s="8"/>
      <c r="D99" s="8" t="s">
        <v>96</v>
      </c>
      <c r="E99" s="8">
        <v>0.5</v>
      </c>
      <c r="F99" s="8">
        <v>8.69</v>
      </c>
      <c r="G99" s="21" t="s">
        <v>311</v>
      </c>
      <c r="H99" s="20"/>
    </row>
    <row r="100" spans="1:8" ht="13.5" customHeight="1">
      <c r="A100" s="21"/>
      <c r="B100" s="25" t="s">
        <v>156</v>
      </c>
      <c r="C100" s="8"/>
      <c r="D100" s="8" t="s">
        <v>96</v>
      </c>
      <c r="E100" s="8">
        <v>0</v>
      </c>
      <c r="F100" s="8">
        <v>0</v>
      </c>
      <c r="G100" s="21" t="s">
        <v>90</v>
      </c>
      <c r="H100" s="20"/>
    </row>
    <row r="101" spans="1:8" ht="12.75" customHeight="1">
      <c r="A101" s="21"/>
      <c r="B101" s="25" t="s">
        <v>157</v>
      </c>
      <c r="C101" s="8"/>
      <c r="D101" s="8" t="s">
        <v>96</v>
      </c>
      <c r="E101" s="8">
        <v>0</v>
      </c>
      <c r="F101" s="8">
        <v>0</v>
      </c>
      <c r="G101" s="21" t="s">
        <v>90</v>
      </c>
      <c r="H101" s="20"/>
    </row>
    <row r="102" spans="1:8" ht="12.75" customHeight="1">
      <c r="A102" s="21"/>
      <c r="B102" s="25" t="s">
        <v>158</v>
      </c>
      <c r="C102" s="8"/>
      <c r="D102" s="8" t="s">
        <v>96</v>
      </c>
      <c r="E102" s="8">
        <v>75.099999999999994</v>
      </c>
      <c r="F102" s="8">
        <f>11.72+19.38</f>
        <v>31.1</v>
      </c>
      <c r="G102" s="21" t="s">
        <v>302</v>
      </c>
      <c r="H102" s="20"/>
    </row>
    <row r="103" spans="1:8" ht="12.75" customHeight="1">
      <c r="A103" s="21"/>
      <c r="B103" s="25" t="s">
        <v>159</v>
      </c>
      <c r="C103" s="8"/>
      <c r="D103" s="8" t="s">
        <v>96</v>
      </c>
      <c r="E103" s="8">
        <v>0</v>
      </c>
      <c r="F103" s="8">
        <v>0</v>
      </c>
      <c r="G103" s="21" t="s">
        <v>90</v>
      </c>
      <c r="H103" s="20"/>
    </row>
    <row r="104" spans="1:8" ht="13.5" customHeight="1">
      <c r="A104" s="69" t="s">
        <v>161</v>
      </c>
      <c r="B104" s="70"/>
      <c r="C104" s="70"/>
      <c r="D104" s="70"/>
      <c r="E104" s="70"/>
      <c r="F104" s="70"/>
      <c r="G104" s="71"/>
      <c r="H104" s="20"/>
    </row>
    <row r="105" spans="1:8" ht="12.75" customHeight="1">
      <c r="A105" s="21" t="s">
        <v>162</v>
      </c>
      <c r="B105" s="25" t="s">
        <v>163</v>
      </c>
      <c r="C105" s="8">
        <v>17</v>
      </c>
      <c r="D105" s="8" t="s">
        <v>96</v>
      </c>
      <c r="E105" s="8">
        <v>0</v>
      </c>
      <c r="F105" s="8">
        <v>5121.6000000000004</v>
      </c>
      <c r="G105" s="21" t="s">
        <v>90</v>
      </c>
      <c r="H105" s="20"/>
    </row>
    <row r="106" spans="1:8" ht="24.75" customHeight="1">
      <c r="A106" s="21" t="s">
        <v>164</v>
      </c>
      <c r="B106" s="25" t="s">
        <v>165</v>
      </c>
      <c r="C106" s="8">
        <v>18</v>
      </c>
      <c r="D106" s="8" t="s">
        <v>96</v>
      </c>
      <c r="E106" s="8">
        <v>0</v>
      </c>
      <c r="F106" s="8">
        <v>3112.9</v>
      </c>
      <c r="G106" s="21" t="s">
        <v>90</v>
      </c>
      <c r="H106" s="20"/>
    </row>
    <row r="107" spans="1:8" ht="12.75" customHeight="1">
      <c r="A107" s="21"/>
      <c r="B107" s="25" t="s">
        <v>100</v>
      </c>
      <c r="C107" s="8"/>
      <c r="D107" s="8"/>
      <c r="E107" s="8">
        <v>0</v>
      </c>
      <c r="F107" s="8">
        <v>0</v>
      </c>
      <c r="G107" s="21" t="s">
        <v>90</v>
      </c>
      <c r="H107" s="20"/>
    </row>
    <row r="108" spans="1:8" ht="12.75" customHeight="1">
      <c r="A108" s="21"/>
      <c r="B108" s="25" t="s">
        <v>166</v>
      </c>
      <c r="C108" s="8"/>
      <c r="D108" s="8" t="s">
        <v>96</v>
      </c>
      <c r="E108" s="8">
        <v>0</v>
      </c>
      <c r="F108" s="8">
        <v>0</v>
      </c>
      <c r="G108" s="21" t="s">
        <v>90</v>
      </c>
      <c r="H108" s="20"/>
    </row>
    <row r="109" spans="1:8">
      <c r="A109" s="21"/>
      <c r="B109" s="25" t="s">
        <v>144</v>
      </c>
      <c r="C109" s="8"/>
      <c r="D109" s="8" t="s">
        <v>96</v>
      </c>
      <c r="E109" s="8">
        <v>0</v>
      </c>
      <c r="F109" s="8">
        <v>0</v>
      </c>
      <c r="G109" s="21" t="s">
        <v>90</v>
      </c>
      <c r="H109" s="20"/>
    </row>
    <row r="110" spans="1:8">
      <c r="A110" s="21"/>
      <c r="B110" s="25" t="s">
        <v>167</v>
      </c>
      <c r="C110" s="8"/>
      <c r="D110" s="8" t="s">
        <v>96</v>
      </c>
      <c r="E110" s="8">
        <v>0</v>
      </c>
      <c r="F110" s="8">
        <v>3112.9</v>
      </c>
      <c r="G110" s="21" t="s">
        <v>90</v>
      </c>
      <c r="H110" s="20"/>
    </row>
    <row r="111" spans="1:8">
      <c r="A111" s="21"/>
      <c r="B111" s="25" t="s">
        <v>168</v>
      </c>
      <c r="C111" s="8"/>
      <c r="D111" s="8" t="s">
        <v>96</v>
      </c>
      <c r="E111" s="8">
        <v>0</v>
      </c>
      <c r="F111" s="8">
        <v>0</v>
      </c>
      <c r="G111" s="21" t="s">
        <v>90</v>
      </c>
      <c r="H111" s="20"/>
    </row>
    <row r="112" spans="1:8">
      <c r="A112" s="21"/>
      <c r="B112" s="25" t="s">
        <v>169</v>
      </c>
      <c r="C112" s="8"/>
      <c r="D112" s="8" t="s">
        <v>96</v>
      </c>
      <c r="E112" s="8">
        <v>0</v>
      </c>
      <c r="F112" s="8">
        <v>0</v>
      </c>
      <c r="G112" s="21" t="s">
        <v>90</v>
      </c>
      <c r="H112" s="20"/>
    </row>
    <row r="113" spans="1:8">
      <c r="A113" s="21"/>
      <c r="B113" s="25" t="s">
        <v>170</v>
      </c>
      <c r="C113" s="8"/>
      <c r="D113" s="8" t="s">
        <v>96</v>
      </c>
      <c r="E113" s="8">
        <v>0</v>
      </c>
      <c r="F113" s="8">
        <v>0</v>
      </c>
      <c r="G113" s="21" t="s">
        <v>90</v>
      </c>
      <c r="H113" s="20"/>
    </row>
    <row r="114" spans="1:8">
      <c r="A114" s="21"/>
      <c r="B114" s="25" t="s">
        <v>171</v>
      </c>
      <c r="C114" s="8"/>
      <c r="D114" s="8" t="s">
        <v>96</v>
      </c>
      <c r="E114" s="8">
        <v>0</v>
      </c>
      <c r="F114" s="8">
        <v>0</v>
      </c>
      <c r="G114" s="21" t="s">
        <v>90</v>
      </c>
      <c r="H114" s="20"/>
    </row>
    <row r="115" spans="1:8">
      <c r="A115" s="21"/>
      <c r="B115" s="25" t="s">
        <v>172</v>
      </c>
      <c r="C115" s="8"/>
      <c r="D115" s="8" t="s">
        <v>96</v>
      </c>
      <c r="E115" s="8">
        <v>0</v>
      </c>
      <c r="F115" s="8">
        <v>0</v>
      </c>
      <c r="G115" s="21" t="s">
        <v>90</v>
      </c>
      <c r="H115" s="20"/>
    </row>
    <row r="116" spans="1:8">
      <c r="A116" s="21"/>
      <c r="B116" s="25" t="s">
        <v>173</v>
      </c>
      <c r="C116" s="8"/>
      <c r="D116" s="8" t="s">
        <v>96</v>
      </c>
      <c r="E116" s="8">
        <v>0</v>
      </c>
      <c r="F116" s="8">
        <v>0</v>
      </c>
      <c r="G116" s="21" t="s">
        <v>90</v>
      </c>
      <c r="H116" s="20"/>
    </row>
    <row r="117" spans="1:8">
      <c r="A117" s="21"/>
      <c r="B117" s="25" t="s">
        <v>248</v>
      </c>
      <c r="C117" s="8"/>
      <c r="D117" s="8" t="s">
        <v>96</v>
      </c>
      <c r="E117" s="8">
        <v>0</v>
      </c>
      <c r="F117" s="8">
        <v>0</v>
      </c>
      <c r="G117" s="21" t="s">
        <v>90</v>
      </c>
      <c r="H117" s="20"/>
    </row>
    <row r="118" spans="1:8">
      <c r="A118" s="21"/>
      <c r="B118" s="25" t="s">
        <v>174</v>
      </c>
      <c r="C118" s="8"/>
      <c r="D118" s="8" t="s">
        <v>96</v>
      </c>
      <c r="E118" s="8">
        <v>0</v>
      </c>
      <c r="F118" s="8">
        <v>0</v>
      </c>
      <c r="G118" s="21" t="s">
        <v>90</v>
      </c>
      <c r="H118" s="20"/>
    </row>
    <row r="119" spans="1:8">
      <c r="A119" s="21"/>
      <c r="B119" s="25" t="s">
        <v>249</v>
      </c>
      <c r="C119" s="8"/>
      <c r="D119" s="8" t="s">
        <v>96</v>
      </c>
      <c r="E119" s="8">
        <v>0</v>
      </c>
      <c r="F119" s="8">
        <v>0</v>
      </c>
      <c r="G119" s="21" t="s">
        <v>90</v>
      </c>
      <c r="H119" s="20"/>
    </row>
    <row r="120" spans="1:8">
      <c r="A120" s="21"/>
      <c r="B120" s="25" t="s">
        <v>175</v>
      </c>
      <c r="C120" s="8"/>
      <c r="D120" s="8" t="s">
        <v>96</v>
      </c>
      <c r="E120" s="8">
        <v>0</v>
      </c>
      <c r="F120" s="8">
        <v>0</v>
      </c>
      <c r="G120" s="21" t="s">
        <v>90</v>
      </c>
      <c r="H120" s="20"/>
    </row>
    <row r="121" spans="1:8">
      <c r="A121" s="21"/>
      <c r="B121" s="25" t="s">
        <v>176</v>
      </c>
      <c r="C121" s="8"/>
      <c r="D121" s="8" t="s">
        <v>96</v>
      </c>
      <c r="E121" s="8">
        <v>0</v>
      </c>
      <c r="F121" s="8">
        <v>0</v>
      </c>
      <c r="G121" s="21" t="s">
        <v>90</v>
      </c>
      <c r="H121" s="20"/>
    </row>
    <row r="122" spans="1:8">
      <c r="A122" s="21"/>
      <c r="B122" s="25" t="s">
        <v>177</v>
      </c>
      <c r="C122" s="8"/>
      <c r="D122" s="8" t="s">
        <v>96</v>
      </c>
      <c r="E122" s="8">
        <v>0</v>
      </c>
      <c r="F122" s="8">
        <v>0</v>
      </c>
      <c r="G122" s="21" t="s">
        <v>90</v>
      </c>
      <c r="H122" s="20"/>
    </row>
    <row r="123" spans="1:8">
      <c r="A123" s="21"/>
      <c r="B123" s="25" t="s">
        <v>178</v>
      </c>
      <c r="C123" s="8"/>
      <c r="D123" s="8" t="s">
        <v>96</v>
      </c>
      <c r="E123" s="8">
        <v>0</v>
      </c>
      <c r="F123" s="8">
        <v>0</v>
      </c>
      <c r="G123" s="21" t="s">
        <v>90</v>
      </c>
      <c r="H123" s="20"/>
    </row>
    <row r="124" spans="1:8" ht="25.5">
      <c r="A124" s="21" t="s">
        <v>179</v>
      </c>
      <c r="B124" s="25" t="s">
        <v>180</v>
      </c>
      <c r="C124" s="8">
        <v>19</v>
      </c>
      <c r="D124" s="8" t="s">
        <v>96</v>
      </c>
      <c r="E124" s="8">
        <v>4156.6000000000004</v>
      </c>
      <c r="F124" s="8">
        <f>F126+F127+F128+F129+F130+F131+F132+F133+F134+F135+F136+F137+F138</f>
        <v>12324.3</v>
      </c>
      <c r="G124" s="22">
        <f t="shared" ref="G124:G137" si="2">H124-100</f>
        <v>196.49954289563584</v>
      </c>
      <c r="H124" s="20">
        <f t="shared" ref="H124" si="3">F124*100/E124</f>
        <v>296.49954289563584</v>
      </c>
    </row>
    <row r="125" spans="1:8">
      <c r="A125" s="21"/>
      <c r="B125" s="25" t="s">
        <v>100</v>
      </c>
      <c r="C125" s="8"/>
      <c r="D125" s="8"/>
      <c r="E125" s="8"/>
      <c r="F125" s="8"/>
      <c r="G125" s="21"/>
      <c r="H125" s="20"/>
    </row>
    <row r="126" spans="1:8">
      <c r="A126" s="21"/>
      <c r="B126" s="25" t="s">
        <v>167</v>
      </c>
      <c r="C126" s="8"/>
      <c r="D126" s="8" t="s">
        <v>96</v>
      </c>
      <c r="E126" s="8">
        <v>120</v>
      </c>
      <c r="F126" s="8">
        <v>185.8</v>
      </c>
      <c r="G126" s="22">
        <f t="shared" si="2"/>
        <v>54.833333333333343</v>
      </c>
      <c r="H126" s="20">
        <f t="shared" ref="H126:H138" si="4">F126*100/E126</f>
        <v>154.83333333333334</v>
      </c>
    </row>
    <row r="127" spans="1:8">
      <c r="A127" s="21"/>
      <c r="B127" s="25" t="s">
        <v>168</v>
      </c>
      <c r="C127" s="8"/>
      <c r="D127" s="8" t="s">
        <v>96</v>
      </c>
      <c r="E127" s="8">
        <v>75.5</v>
      </c>
      <c r="F127" s="8">
        <v>93.3</v>
      </c>
      <c r="G127" s="22">
        <f t="shared" si="2"/>
        <v>23.576158940397349</v>
      </c>
      <c r="H127" s="20">
        <f t="shared" si="4"/>
        <v>123.57615894039735</v>
      </c>
    </row>
    <row r="128" spans="1:8">
      <c r="A128" s="21"/>
      <c r="B128" s="25" t="s">
        <v>169</v>
      </c>
      <c r="C128" s="8"/>
      <c r="D128" s="8" t="s">
        <v>96</v>
      </c>
      <c r="E128" s="8">
        <v>8.6</v>
      </c>
      <c r="F128" s="8">
        <v>718.2</v>
      </c>
      <c r="G128" s="22">
        <f>H128-100</f>
        <v>8251.1627906976755</v>
      </c>
      <c r="H128" s="20">
        <f t="shared" si="4"/>
        <v>8351.1627906976755</v>
      </c>
    </row>
    <row r="129" spans="1:8">
      <c r="A129" s="21"/>
      <c r="B129" s="25" t="s">
        <v>170</v>
      </c>
      <c r="C129" s="8"/>
      <c r="D129" s="8" t="s">
        <v>96</v>
      </c>
      <c r="E129" s="8">
        <v>220.1</v>
      </c>
      <c r="F129" s="8">
        <v>1473.8</v>
      </c>
      <c r="G129" s="22">
        <v>559.6</v>
      </c>
      <c r="H129" s="20">
        <f t="shared" si="4"/>
        <v>669.60472512494323</v>
      </c>
    </row>
    <row r="130" spans="1:8">
      <c r="A130" s="21"/>
      <c r="B130" s="25" t="s">
        <v>172</v>
      </c>
      <c r="C130" s="8"/>
      <c r="D130" s="8" t="s">
        <v>96</v>
      </c>
      <c r="E130" s="8">
        <v>223</v>
      </c>
      <c r="F130" s="8">
        <v>1613.3</v>
      </c>
      <c r="G130" s="22">
        <f t="shared" si="2"/>
        <v>623.45291479820628</v>
      </c>
      <c r="H130" s="20">
        <f t="shared" si="4"/>
        <v>723.45291479820628</v>
      </c>
    </row>
    <row r="131" spans="1:8">
      <c r="A131" s="21"/>
      <c r="B131" s="25" t="s">
        <v>173</v>
      </c>
      <c r="C131" s="8"/>
      <c r="D131" s="8" t="s">
        <v>96</v>
      </c>
      <c r="E131" s="8">
        <v>789.3</v>
      </c>
      <c r="F131" s="8">
        <v>4919.3999999999996</v>
      </c>
      <c r="G131" s="22">
        <f t="shared" si="2"/>
        <v>523.26111744583807</v>
      </c>
      <c r="H131" s="20">
        <f t="shared" si="4"/>
        <v>623.26111744583807</v>
      </c>
    </row>
    <row r="132" spans="1:8">
      <c r="A132" s="21"/>
      <c r="B132" s="25" t="s">
        <v>248</v>
      </c>
      <c r="C132" s="8"/>
      <c r="D132" s="8" t="s">
        <v>96</v>
      </c>
      <c r="E132" s="8">
        <v>0</v>
      </c>
      <c r="F132" s="8">
        <v>35</v>
      </c>
      <c r="G132" s="21" t="s">
        <v>90</v>
      </c>
      <c r="H132" s="20" t="e">
        <f t="shared" si="4"/>
        <v>#DIV/0!</v>
      </c>
    </row>
    <row r="133" spans="1:8">
      <c r="A133" s="21"/>
      <c r="B133" s="25" t="s">
        <v>174</v>
      </c>
      <c r="C133" s="8"/>
      <c r="D133" s="8" t="s">
        <v>96</v>
      </c>
      <c r="E133" s="8">
        <v>0</v>
      </c>
      <c r="F133" s="8">
        <v>0</v>
      </c>
      <c r="G133" s="21" t="s">
        <v>90</v>
      </c>
      <c r="H133" s="20" t="e">
        <f t="shared" si="4"/>
        <v>#DIV/0!</v>
      </c>
    </row>
    <row r="134" spans="1:8">
      <c r="A134" s="21"/>
      <c r="B134" s="25" t="s">
        <v>249</v>
      </c>
      <c r="C134" s="8"/>
      <c r="D134" s="8" t="s">
        <v>96</v>
      </c>
      <c r="E134" s="8">
        <v>0</v>
      </c>
      <c r="F134" s="8">
        <v>0</v>
      </c>
      <c r="G134" s="21" t="s">
        <v>90</v>
      </c>
      <c r="H134" s="20" t="e">
        <f t="shared" si="4"/>
        <v>#DIV/0!</v>
      </c>
    </row>
    <row r="135" spans="1:8">
      <c r="A135" s="21"/>
      <c r="B135" s="25" t="s">
        <v>175</v>
      </c>
      <c r="C135" s="8"/>
      <c r="D135" s="8" t="s">
        <v>96</v>
      </c>
      <c r="E135" s="8">
        <v>1090.7</v>
      </c>
      <c r="F135" s="8">
        <v>1745</v>
      </c>
      <c r="G135" s="22">
        <f t="shared" si="2"/>
        <v>59.988997891262471</v>
      </c>
      <c r="H135" s="20">
        <f t="shared" si="4"/>
        <v>159.98899789126247</v>
      </c>
    </row>
    <row r="136" spans="1:8">
      <c r="A136" s="21"/>
      <c r="B136" s="25" t="s">
        <v>176</v>
      </c>
      <c r="C136" s="8"/>
      <c r="D136" s="8" t="s">
        <v>96</v>
      </c>
      <c r="E136" s="8">
        <v>0</v>
      </c>
      <c r="F136" s="8">
        <v>16.7</v>
      </c>
      <c r="G136" s="21" t="s">
        <v>90</v>
      </c>
      <c r="H136" s="20" t="e">
        <f t="shared" si="4"/>
        <v>#DIV/0!</v>
      </c>
    </row>
    <row r="137" spans="1:8">
      <c r="A137" s="21"/>
      <c r="B137" s="25" t="s">
        <v>177</v>
      </c>
      <c r="C137" s="8"/>
      <c r="D137" s="8" t="s">
        <v>96</v>
      </c>
      <c r="E137" s="8">
        <v>1580</v>
      </c>
      <c r="F137" s="8">
        <v>1078.8</v>
      </c>
      <c r="G137" s="22">
        <f t="shared" si="2"/>
        <v>-31.721518987341767</v>
      </c>
      <c r="H137" s="20">
        <f t="shared" si="4"/>
        <v>68.278481012658233</v>
      </c>
    </row>
    <row r="138" spans="1:8">
      <c r="A138" s="21"/>
      <c r="B138" s="25" t="s">
        <v>178</v>
      </c>
      <c r="C138" s="8"/>
      <c r="D138" s="8" t="s">
        <v>96</v>
      </c>
      <c r="E138" s="8">
        <v>49.4</v>
      </c>
      <c r="F138" s="8">
        <v>445</v>
      </c>
      <c r="G138" s="21" t="s">
        <v>310</v>
      </c>
      <c r="H138" s="20">
        <f t="shared" si="4"/>
        <v>900.80971659919032</v>
      </c>
    </row>
  </sheetData>
  <mergeCells count="14">
    <mergeCell ref="A104:G104"/>
    <mergeCell ref="A75:G75"/>
    <mergeCell ref="G3:G4"/>
    <mergeCell ref="A6:G6"/>
    <mergeCell ref="A19:G19"/>
    <mergeCell ref="A22:G22"/>
    <mergeCell ref="A29:G29"/>
    <mergeCell ref="A73:G73"/>
    <mergeCell ref="A1:E1"/>
    <mergeCell ref="E3:F3"/>
    <mergeCell ref="A3:A4"/>
    <mergeCell ref="B3:B4"/>
    <mergeCell ref="C3:C4"/>
    <mergeCell ref="D3:D4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E29" sqref="E29"/>
    </sheetView>
  </sheetViews>
  <sheetFormatPr defaultRowHeight="12.75"/>
  <cols>
    <col min="1" max="1" width="6.5703125" style="3" customWidth="1"/>
    <col min="2" max="2" width="80.85546875" style="2" customWidth="1"/>
    <col min="3" max="3" width="10.28515625" style="2" customWidth="1"/>
    <col min="4" max="5" width="20.140625" style="2" customWidth="1"/>
    <col min="6" max="16384" width="9.140625" style="2"/>
  </cols>
  <sheetData>
    <row r="1" spans="1:5" ht="15.75">
      <c r="A1" s="60" t="s">
        <v>181</v>
      </c>
      <c r="B1" s="60"/>
      <c r="C1" s="60"/>
      <c r="D1" s="60"/>
      <c r="E1" s="60"/>
    </row>
    <row r="3" spans="1:5" s="3" customFormat="1">
      <c r="A3" s="43" t="s">
        <v>65</v>
      </c>
      <c r="B3" s="43" t="s">
        <v>9</v>
      </c>
      <c r="C3" s="68" t="s">
        <v>66</v>
      </c>
      <c r="D3" s="68" t="s">
        <v>11</v>
      </c>
      <c r="E3" s="68"/>
    </row>
    <row r="4" spans="1:5" ht="36.75" customHeight="1">
      <c r="A4" s="43"/>
      <c r="B4" s="43"/>
      <c r="C4" s="68"/>
      <c r="D4" s="8" t="s">
        <v>182</v>
      </c>
      <c r="E4" s="8" t="s">
        <v>183</v>
      </c>
    </row>
    <row r="5" spans="1:5" s="3" customFormat="1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5">
      <c r="A6" s="41" t="s">
        <v>184</v>
      </c>
      <c r="B6" s="67"/>
      <c r="C6" s="67"/>
      <c r="D6" s="67"/>
      <c r="E6" s="42"/>
    </row>
    <row r="7" spans="1:5" ht="25.5">
      <c r="A7" s="26" t="s">
        <v>72</v>
      </c>
      <c r="B7" s="7" t="s">
        <v>238</v>
      </c>
      <c r="C7" s="8" t="s">
        <v>96</v>
      </c>
      <c r="D7" s="22">
        <v>552213.5</v>
      </c>
      <c r="E7" s="22">
        <v>418515.92</v>
      </c>
    </row>
    <row r="8" spans="1:5">
      <c r="A8" s="26"/>
      <c r="B8" s="7" t="s">
        <v>100</v>
      </c>
      <c r="C8" s="8"/>
      <c r="D8" s="22"/>
      <c r="E8" s="22"/>
    </row>
    <row r="9" spans="1:5">
      <c r="A9" s="26" t="s">
        <v>75</v>
      </c>
      <c r="B9" s="7" t="s">
        <v>185</v>
      </c>
      <c r="C9" s="8" t="s">
        <v>96</v>
      </c>
      <c r="D9" s="22">
        <v>658.7</v>
      </c>
      <c r="E9" s="22">
        <v>658.7</v>
      </c>
    </row>
    <row r="10" spans="1:5">
      <c r="A10" s="26"/>
      <c r="B10" s="7" t="s">
        <v>186</v>
      </c>
      <c r="C10" s="8"/>
      <c r="D10" s="22"/>
      <c r="E10" s="22"/>
    </row>
    <row r="11" spans="1:5">
      <c r="A11" s="26"/>
      <c r="B11" s="7" t="s">
        <v>187</v>
      </c>
      <c r="C11" s="8" t="s">
        <v>96</v>
      </c>
      <c r="D11" s="22">
        <v>0</v>
      </c>
      <c r="E11" s="22">
        <v>0</v>
      </c>
    </row>
    <row r="12" spans="1:5">
      <c r="A12" s="26"/>
      <c r="B12" s="7" t="s">
        <v>188</v>
      </c>
      <c r="C12" s="8" t="s">
        <v>96</v>
      </c>
      <c r="D12" s="22">
        <v>0</v>
      </c>
      <c r="E12" s="22">
        <v>0</v>
      </c>
    </row>
    <row r="13" spans="1:5">
      <c r="A13" s="26"/>
      <c r="B13" s="7" t="s">
        <v>189</v>
      </c>
      <c r="C13" s="8" t="s">
        <v>96</v>
      </c>
      <c r="D13" s="22">
        <v>658.7</v>
      </c>
      <c r="E13" s="22">
        <v>658.7</v>
      </c>
    </row>
    <row r="14" spans="1:5">
      <c r="A14" s="26" t="s">
        <v>77</v>
      </c>
      <c r="B14" s="7" t="s">
        <v>190</v>
      </c>
      <c r="C14" s="8" t="s">
        <v>96</v>
      </c>
      <c r="D14" s="22">
        <v>0</v>
      </c>
      <c r="E14" s="22">
        <v>0</v>
      </c>
    </row>
    <row r="15" spans="1:5" ht="25.5">
      <c r="A15" s="26" t="s">
        <v>78</v>
      </c>
      <c r="B15" s="7" t="s">
        <v>191</v>
      </c>
      <c r="C15" s="8" t="s">
        <v>96</v>
      </c>
      <c r="D15" s="22">
        <v>263573.3</v>
      </c>
      <c r="E15" s="22">
        <v>157831.74</v>
      </c>
    </row>
    <row r="16" spans="1:5">
      <c r="A16" s="26"/>
      <c r="B16" s="7" t="s">
        <v>100</v>
      </c>
      <c r="C16" s="8"/>
      <c r="D16" s="22"/>
      <c r="E16" s="22"/>
    </row>
    <row r="17" spans="1:5">
      <c r="A17" s="26" t="s">
        <v>80</v>
      </c>
      <c r="B17" s="7" t="s">
        <v>185</v>
      </c>
      <c r="C17" s="8" t="s">
        <v>96</v>
      </c>
      <c r="D17" s="22">
        <v>243.1</v>
      </c>
      <c r="E17" s="22">
        <v>243.1</v>
      </c>
    </row>
    <row r="18" spans="1:5">
      <c r="A18" s="26"/>
      <c r="B18" s="7" t="s">
        <v>186</v>
      </c>
      <c r="C18" s="8"/>
      <c r="D18" s="22"/>
      <c r="E18" s="22"/>
    </row>
    <row r="19" spans="1:5">
      <c r="A19" s="26"/>
      <c r="B19" s="7" t="s">
        <v>187</v>
      </c>
      <c r="C19" s="8" t="s">
        <v>96</v>
      </c>
      <c r="D19" s="22">
        <v>0</v>
      </c>
      <c r="E19" s="22">
        <v>0</v>
      </c>
    </row>
    <row r="20" spans="1:5">
      <c r="A20" s="26"/>
      <c r="B20" s="7" t="s">
        <v>188</v>
      </c>
      <c r="C20" s="8" t="s">
        <v>96</v>
      </c>
      <c r="D20" s="22">
        <v>0</v>
      </c>
      <c r="E20" s="22">
        <v>0</v>
      </c>
    </row>
    <row r="21" spans="1:5">
      <c r="A21" s="26"/>
      <c r="B21" s="7" t="s">
        <v>189</v>
      </c>
      <c r="C21" s="8" t="s">
        <v>96</v>
      </c>
      <c r="D21" s="22">
        <v>243.1</v>
      </c>
      <c r="E21" s="22">
        <v>249.79</v>
      </c>
    </row>
    <row r="22" spans="1:5">
      <c r="A22" s="26" t="s">
        <v>192</v>
      </c>
      <c r="B22" s="7" t="s">
        <v>190</v>
      </c>
      <c r="C22" s="8" t="s">
        <v>96</v>
      </c>
      <c r="D22" s="22">
        <v>0</v>
      </c>
      <c r="E22" s="22">
        <v>0</v>
      </c>
    </row>
    <row r="23" spans="1:5">
      <c r="A23" s="72" t="s">
        <v>193</v>
      </c>
      <c r="B23" s="73"/>
      <c r="C23" s="73"/>
      <c r="D23" s="73"/>
      <c r="E23" s="74"/>
    </row>
    <row r="24" spans="1:5" ht="25.5">
      <c r="A24" s="26" t="s">
        <v>92</v>
      </c>
      <c r="B24" s="7" t="s">
        <v>239</v>
      </c>
      <c r="C24" s="8" t="s">
        <v>96</v>
      </c>
      <c r="D24" s="22">
        <v>181236.4</v>
      </c>
      <c r="E24" s="22">
        <v>155042.22</v>
      </c>
    </row>
    <row r="25" spans="1:5">
      <c r="A25" s="26"/>
      <c r="B25" s="7" t="s">
        <v>100</v>
      </c>
      <c r="C25" s="8"/>
      <c r="D25" s="22"/>
      <c r="E25" s="22"/>
    </row>
    <row r="26" spans="1:5">
      <c r="A26" s="26"/>
      <c r="B26" s="7" t="s">
        <v>194</v>
      </c>
      <c r="C26" s="8" t="s">
        <v>96</v>
      </c>
      <c r="D26" s="22">
        <v>0</v>
      </c>
      <c r="E26" s="22">
        <v>0</v>
      </c>
    </row>
    <row r="27" spans="1:5">
      <c r="A27" s="26"/>
      <c r="B27" s="7" t="s">
        <v>195</v>
      </c>
      <c r="C27" s="8" t="s">
        <v>96</v>
      </c>
      <c r="D27" s="22">
        <v>0</v>
      </c>
      <c r="E27" s="22">
        <v>0</v>
      </c>
    </row>
    <row r="28" spans="1:5" ht="25.5">
      <c r="A28" s="26" t="s">
        <v>196</v>
      </c>
      <c r="B28" s="7" t="s">
        <v>197</v>
      </c>
      <c r="C28" s="8" t="s">
        <v>96</v>
      </c>
      <c r="D28" s="22">
        <v>109976.15</v>
      </c>
      <c r="E28" s="22">
        <v>88207.1</v>
      </c>
    </row>
    <row r="29" spans="1:5">
      <c r="A29" s="26"/>
      <c r="B29" s="7" t="s">
        <v>100</v>
      </c>
      <c r="C29" s="8"/>
      <c r="D29" s="22"/>
      <c r="E29" s="22"/>
    </row>
    <row r="30" spans="1:5">
      <c r="A30" s="26"/>
      <c r="B30" s="7" t="s">
        <v>194</v>
      </c>
      <c r="C30" s="8" t="s">
        <v>96</v>
      </c>
      <c r="D30" s="22">
        <v>0</v>
      </c>
      <c r="E30" s="22">
        <v>0</v>
      </c>
    </row>
    <row r="31" spans="1:5">
      <c r="A31" s="26"/>
      <c r="B31" s="7" t="s">
        <v>195</v>
      </c>
      <c r="C31" s="8" t="s">
        <v>96</v>
      </c>
      <c r="D31" s="22">
        <v>0</v>
      </c>
      <c r="E31" s="22">
        <v>0</v>
      </c>
    </row>
    <row r="32" spans="1:5">
      <c r="A32" s="26" t="s">
        <v>198</v>
      </c>
      <c r="B32" s="7" t="s">
        <v>199</v>
      </c>
      <c r="C32" s="8" t="s">
        <v>96</v>
      </c>
      <c r="D32" s="22">
        <v>90631.9</v>
      </c>
      <c r="E32" s="22">
        <v>89834.1</v>
      </c>
    </row>
    <row r="33" spans="1:5">
      <c r="A33" s="72" t="s">
        <v>200</v>
      </c>
      <c r="B33" s="73"/>
      <c r="C33" s="73"/>
      <c r="D33" s="73"/>
      <c r="E33" s="74"/>
    </row>
    <row r="34" spans="1:5">
      <c r="A34" s="26" t="s">
        <v>98</v>
      </c>
      <c r="B34" s="7" t="s">
        <v>201</v>
      </c>
      <c r="C34" s="8" t="s">
        <v>96</v>
      </c>
      <c r="D34" s="22">
        <v>0</v>
      </c>
      <c r="E34" s="22">
        <v>0</v>
      </c>
    </row>
    <row r="35" spans="1:5">
      <c r="A35" s="26"/>
      <c r="B35" s="7" t="s">
        <v>100</v>
      </c>
      <c r="C35" s="8"/>
      <c r="D35" s="22"/>
      <c r="E35" s="22"/>
    </row>
    <row r="36" spans="1:5">
      <c r="A36" s="26"/>
      <c r="B36" s="7" t="s">
        <v>205</v>
      </c>
      <c r="C36" s="8" t="s">
        <v>96</v>
      </c>
      <c r="D36" s="22">
        <v>0</v>
      </c>
      <c r="E36" s="22">
        <v>0</v>
      </c>
    </row>
    <row r="37" spans="1:5">
      <c r="A37" s="26"/>
      <c r="B37" s="7" t="s">
        <v>202</v>
      </c>
      <c r="C37" s="8" t="s">
        <v>96</v>
      </c>
      <c r="D37" s="22">
        <v>0</v>
      </c>
      <c r="E37" s="22">
        <v>0</v>
      </c>
    </row>
    <row r="38" spans="1:5">
      <c r="A38" s="26" t="s">
        <v>203</v>
      </c>
      <c r="B38" s="7" t="s">
        <v>204</v>
      </c>
      <c r="C38" s="8" t="s">
        <v>96</v>
      </c>
      <c r="D38" s="22">
        <v>3802.35</v>
      </c>
      <c r="E38" s="22">
        <f>E40+E41</f>
        <v>11965.039999999999</v>
      </c>
    </row>
    <row r="39" spans="1:5">
      <c r="A39" s="26"/>
      <c r="B39" s="7" t="s">
        <v>100</v>
      </c>
      <c r="C39" s="8"/>
      <c r="D39" s="22"/>
      <c r="E39" s="22"/>
    </row>
    <row r="40" spans="1:5">
      <c r="A40" s="26"/>
      <c r="B40" s="7" t="s">
        <v>205</v>
      </c>
      <c r="C40" s="8" t="s">
        <v>96</v>
      </c>
      <c r="D40" s="22">
        <v>2689.15</v>
      </c>
      <c r="E40" s="22">
        <f>197.33+11635.9</f>
        <v>11833.23</v>
      </c>
    </row>
    <row r="41" spans="1:5">
      <c r="A41" s="26"/>
      <c r="B41" s="7" t="s">
        <v>202</v>
      </c>
      <c r="C41" s="8" t="s">
        <v>96</v>
      </c>
      <c r="D41" s="22">
        <v>1113.2</v>
      </c>
      <c r="E41" s="22">
        <f>131.81</f>
        <v>131.81</v>
      </c>
    </row>
    <row r="42" spans="1:5">
      <c r="A42" s="72" t="s">
        <v>206</v>
      </c>
      <c r="B42" s="73"/>
      <c r="C42" s="73"/>
      <c r="D42" s="73"/>
      <c r="E42" s="74"/>
    </row>
    <row r="43" spans="1:5">
      <c r="A43" s="26" t="s">
        <v>207</v>
      </c>
      <c r="B43" s="7" t="s">
        <v>208</v>
      </c>
      <c r="C43" s="8" t="s">
        <v>88</v>
      </c>
      <c r="D43" s="27">
        <v>14</v>
      </c>
      <c r="E43" s="27">
        <v>10</v>
      </c>
    </row>
    <row r="44" spans="1:5">
      <c r="A44" s="26"/>
      <c r="B44" s="7" t="s">
        <v>100</v>
      </c>
      <c r="C44" s="8"/>
      <c r="D44" s="27"/>
      <c r="E44" s="27"/>
    </row>
    <row r="45" spans="1:5">
      <c r="A45" s="26" t="s">
        <v>209</v>
      </c>
      <c r="B45" s="7" t="s">
        <v>187</v>
      </c>
      <c r="C45" s="8" t="s">
        <v>88</v>
      </c>
      <c r="D45" s="27">
        <v>3</v>
      </c>
      <c r="E45" s="27">
        <v>2</v>
      </c>
    </row>
    <row r="46" spans="1:5">
      <c r="A46" s="26" t="s">
        <v>210</v>
      </c>
      <c r="B46" s="7" t="s">
        <v>188</v>
      </c>
      <c r="C46" s="8" t="s">
        <v>88</v>
      </c>
      <c r="D46" s="27"/>
      <c r="E46" s="27"/>
    </row>
    <row r="47" spans="1:5">
      <c r="A47" s="26" t="s">
        <v>211</v>
      </c>
      <c r="B47" s="7" t="s">
        <v>189</v>
      </c>
      <c r="C47" s="8" t="s">
        <v>88</v>
      </c>
      <c r="D47" s="27">
        <v>11</v>
      </c>
      <c r="E47" s="27">
        <v>8</v>
      </c>
    </row>
    <row r="48" spans="1:5">
      <c r="A48" s="26" t="s">
        <v>212</v>
      </c>
      <c r="B48" s="7" t="s">
        <v>213</v>
      </c>
      <c r="C48" s="8" t="s">
        <v>244</v>
      </c>
      <c r="D48" s="28">
        <v>25400.400000000001</v>
      </c>
      <c r="E48" s="28">
        <f>E50+E52</f>
        <v>21089.7</v>
      </c>
    </row>
    <row r="49" spans="1:5">
      <c r="A49" s="26"/>
      <c r="B49" s="7" t="s">
        <v>100</v>
      </c>
      <c r="C49" s="8"/>
      <c r="D49" s="28"/>
      <c r="E49" s="28"/>
    </row>
    <row r="50" spans="1:5">
      <c r="A50" s="26" t="s">
        <v>214</v>
      </c>
      <c r="B50" s="7" t="s">
        <v>187</v>
      </c>
      <c r="C50" s="8" t="s">
        <v>244</v>
      </c>
      <c r="D50" s="28">
        <v>24864.3</v>
      </c>
      <c r="E50" s="28">
        <f>6998.1+13697.4</f>
        <v>20695.5</v>
      </c>
    </row>
    <row r="51" spans="1:5">
      <c r="A51" s="26" t="s">
        <v>215</v>
      </c>
      <c r="B51" s="7" t="s">
        <v>188</v>
      </c>
      <c r="C51" s="8" t="s">
        <v>244</v>
      </c>
      <c r="D51" s="28"/>
      <c r="E51" s="28"/>
    </row>
    <row r="52" spans="1:5">
      <c r="A52" s="26" t="s">
        <v>216</v>
      </c>
      <c r="B52" s="7" t="s">
        <v>189</v>
      </c>
      <c r="C52" s="8" t="s">
        <v>244</v>
      </c>
      <c r="D52" s="28">
        <v>536.1</v>
      </c>
      <c r="E52" s="28">
        <f>26.9+44.3+53.9+54.6+44.6+50.3+50.1+69.5</f>
        <v>394.2</v>
      </c>
    </row>
    <row r="53" spans="1:5">
      <c r="A53" s="72" t="s">
        <v>217</v>
      </c>
      <c r="B53" s="73"/>
      <c r="C53" s="73"/>
      <c r="D53" s="73"/>
      <c r="E53" s="74"/>
    </row>
    <row r="54" spans="1:5">
      <c r="A54" s="26" t="s">
        <v>140</v>
      </c>
      <c r="B54" s="7" t="s">
        <v>240</v>
      </c>
      <c r="C54" s="8" t="s">
        <v>244</v>
      </c>
      <c r="D54" s="29">
        <v>25</v>
      </c>
      <c r="E54" s="29">
        <v>25</v>
      </c>
    </row>
    <row r="55" spans="1:5">
      <c r="A55" s="26"/>
      <c r="B55" s="7" t="s">
        <v>100</v>
      </c>
      <c r="C55" s="8"/>
      <c r="D55" s="29"/>
      <c r="E55" s="29"/>
    </row>
    <row r="56" spans="1:5">
      <c r="A56" s="26" t="s">
        <v>218</v>
      </c>
      <c r="B56" s="7" t="s">
        <v>187</v>
      </c>
      <c r="C56" s="8" t="s">
        <v>244</v>
      </c>
      <c r="D56" s="29"/>
      <c r="E56" s="29"/>
    </row>
    <row r="57" spans="1:5">
      <c r="A57" s="26" t="s">
        <v>219</v>
      </c>
      <c r="B57" s="7" t="s">
        <v>188</v>
      </c>
      <c r="C57" s="8" t="s">
        <v>244</v>
      </c>
      <c r="D57" s="29"/>
      <c r="E57" s="29"/>
    </row>
    <row r="58" spans="1:5">
      <c r="A58" s="26" t="s">
        <v>220</v>
      </c>
      <c r="B58" s="7" t="s">
        <v>189</v>
      </c>
      <c r="C58" s="8" t="s">
        <v>244</v>
      </c>
      <c r="D58" s="29">
        <v>25</v>
      </c>
      <c r="E58" s="29">
        <v>25</v>
      </c>
    </row>
    <row r="59" spans="1:5">
      <c r="A59" s="26" t="s">
        <v>221</v>
      </c>
      <c r="B59" s="7" t="s">
        <v>222</v>
      </c>
      <c r="C59" s="8" t="s">
        <v>96</v>
      </c>
      <c r="D59" s="22">
        <v>287.13</v>
      </c>
      <c r="E59" s="22">
        <v>238.57</v>
      </c>
    </row>
    <row r="60" spans="1:5" ht="76.5">
      <c r="A60" s="26" t="s">
        <v>223</v>
      </c>
      <c r="B60" s="7" t="s">
        <v>224</v>
      </c>
      <c r="C60" s="8"/>
      <c r="D60" s="30" t="s">
        <v>260</v>
      </c>
      <c r="E60" s="30" t="s">
        <v>260</v>
      </c>
    </row>
    <row r="61" spans="1:5">
      <c r="A61" s="72" t="s">
        <v>286</v>
      </c>
      <c r="B61" s="73"/>
      <c r="C61" s="73"/>
      <c r="D61" s="73"/>
      <c r="E61" s="74"/>
    </row>
    <row r="62" spans="1:5">
      <c r="A62" s="26" t="s">
        <v>143</v>
      </c>
      <c r="B62" s="7" t="s">
        <v>225</v>
      </c>
      <c r="C62" s="8" t="s">
        <v>88</v>
      </c>
      <c r="D62" s="22" t="s">
        <v>90</v>
      </c>
      <c r="E62" s="22" t="s">
        <v>90</v>
      </c>
    </row>
    <row r="63" spans="1:5">
      <c r="A63" s="26" t="s">
        <v>226</v>
      </c>
      <c r="B63" s="7" t="s">
        <v>227</v>
      </c>
      <c r="C63" s="8" t="s">
        <v>96</v>
      </c>
      <c r="D63" s="22" t="s">
        <v>90</v>
      </c>
      <c r="E63" s="22" t="s">
        <v>90</v>
      </c>
    </row>
    <row r="64" spans="1:5">
      <c r="A64" s="26" t="s">
        <v>148</v>
      </c>
      <c r="B64" s="7" t="s">
        <v>228</v>
      </c>
      <c r="C64" s="8" t="s">
        <v>96</v>
      </c>
      <c r="D64" s="22" t="s">
        <v>90</v>
      </c>
      <c r="E64" s="22" t="s">
        <v>90</v>
      </c>
    </row>
    <row r="65" spans="1:5">
      <c r="A65" s="26" t="s">
        <v>160</v>
      </c>
      <c r="B65" s="7" t="s">
        <v>229</v>
      </c>
      <c r="C65" s="8" t="s">
        <v>244</v>
      </c>
      <c r="D65" s="22" t="s">
        <v>90</v>
      </c>
      <c r="E65" s="22" t="s">
        <v>90</v>
      </c>
    </row>
    <row r="66" spans="1:5" ht="20.25" customHeight="1">
      <c r="A66" s="26" t="s">
        <v>230</v>
      </c>
      <c r="B66" s="7" t="s">
        <v>241</v>
      </c>
      <c r="C66" s="7"/>
      <c r="D66" s="22" t="s">
        <v>90</v>
      </c>
      <c r="E66" s="22" t="s">
        <v>90</v>
      </c>
    </row>
    <row r="68" spans="1:5">
      <c r="A68" s="3" t="s">
        <v>231</v>
      </c>
      <c r="B68" s="2" t="s">
        <v>242</v>
      </c>
    </row>
    <row r="69" spans="1:5">
      <c r="A69" s="3" t="s">
        <v>232</v>
      </c>
      <c r="B69" s="2" t="s">
        <v>233</v>
      </c>
    </row>
    <row r="71" spans="1:5">
      <c r="B71" s="2" t="s">
        <v>234</v>
      </c>
      <c r="C71" s="2" t="s">
        <v>261</v>
      </c>
    </row>
    <row r="72" spans="1:5">
      <c r="B72" s="2" t="s">
        <v>303</v>
      </c>
    </row>
    <row r="74" spans="1:5">
      <c r="B74" s="2" t="s">
        <v>235</v>
      </c>
      <c r="C74" s="2" t="s">
        <v>262</v>
      </c>
    </row>
    <row r="75" spans="1:5">
      <c r="B75" s="2" t="s">
        <v>303</v>
      </c>
    </row>
    <row r="77" spans="1:5">
      <c r="B77" s="2" t="s">
        <v>243</v>
      </c>
    </row>
    <row r="78" spans="1:5">
      <c r="B78" s="2" t="s">
        <v>304</v>
      </c>
    </row>
    <row r="80" spans="1:5">
      <c r="B80" s="2" t="s">
        <v>236</v>
      </c>
    </row>
    <row r="81" spans="2:2">
      <c r="B81" s="2" t="s">
        <v>237</v>
      </c>
    </row>
  </sheetData>
  <mergeCells count="11">
    <mergeCell ref="A23:E23"/>
    <mergeCell ref="A33:E33"/>
    <mergeCell ref="A42:E42"/>
    <mergeCell ref="A53:E53"/>
    <mergeCell ref="A61:E61"/>
    <mergeCell ref="A6:E6"/>
    <mergeCell ref="A1:E1"/>
    <mergeCell ref="C3:C4"/>
    <mergeCell ref="A3:A4"/>
    <mergeCell ref="B3:B4"/>
    <mergeCell ref="D3:E3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2016-06-29T07:47:36Z</dcterms:modified>
</cp:coreProperties>
</file>