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405" windowWidth="15120" windowHeight="7710" activeTab="1"/>
  </bookViews>
  <sheets>
    <sheet name="Лист1" sheetId="5" r:id="rId1"/>
    <sheet name="таб 1" sheetId="1" r:id="rId2"/>
    <sheet name="таб 2" sheetId="2" r:id="rId3"/>
    <sheet name="таб 2.1" sheetId="3" r:id="rId4"/>
    <sheet name="таб 3, 4" sheetId="4" r:id="rId5"/>
  </sheets>
  <definedNames>
    <definedName name="_xlnm.Print_Titles" localSheetId="2">'таб 2'!$6:$10</definedName>
    <definedName name="_xlnm.Print_Titles" localSheetId="3">'таб 2.1'!$6:$10</definedName>
  </definedNames>
  <calcPr calcId="144525"/>
</workbook>
</file>

<file path=xl/calcChain.xml><?xml version="1.0" encoding="utf-8"?>
<calcChain xmlns="http://schemas.openxmlformats.org/spreadsheetml/2006/main">
  <c r="J97" i="3" l="1"/>
  <c r="E11" i="3" l="1"/>
  <c r="F11" i="3"/>
  <c r="G11" i="3"/>
  <c r="H11" i="3"/>
  <c r="I11" i="3"/>
  <c r="K11" i="3"/>
  <c r="L11" i="3"/>
  <c r="J98" i="3" l="1"/>
  <c r="J89" i="3" s="1"/>
  <c r="D89" i="3" l="1"/>
  <c r="D98" i="3" l="1"/>
  <c r="D97" i="3"/>
  <c r="D91" i="3"/>
  <c r="D96" i="3"/>
  <c r="D95" i="3"/>
  <c r="D94" i="3"/>
  <c r="D93" i="3"/>
  <c r="D92" i="3"/>
  <c r="D90" i="3"/>
  <c r="J38" i="3" l="1"/>
  <c r="J27" i="3"/>
  <c r="J43" i="3"/>
  <c r="J47" i="3"/>
  <c r="D79" i="3"/>
  <c r="D78" i="3"/>
  <c r="J77" i="3"/>
  <c r="D77" i="3" s="1"/>
  <c r="D76" i="3"/>
  <c r="D75" i="3"/>
  <c r="D74" i="3"/>
  <c r="D73" i="3"/>
  <c r="J70" i="3"/>
  <c r="D72" i="3"/>
  <c r="D71" i="3"/>
  <c r="J50" i="3"/>
  <c r="D50" i="3" s="1"/>
  <c r="D70" i="3"/>
  <c r="J41" i="3"/>
  <c r="D69" i="3"/>
  <c r="J42" i="3"/>
  <c r="D68" i="3"/>
  <c r="D67" i="3"/>
  <c r="D66" i="3"/>
  <c r="D65" i="3"/>
  <c r="J56" i="3"/>
  <c r="D56" i="3" s="1"/>
  <c r="D64" i="3"/>
  <c r="D63" i="3"/>
  <c r="D62" i="3"/>
  <c r="D61" i="3"/>
  <c r="D60" i="3"/>
  <c r="D59" i="3"/>
  <c r="D58" i="3"/>
  <c r="J48" i="3"/>
  <c r="D57" i="3"/>
  <c r="D55" i="3"/>
  <c r="D54" i="3"/>
  <c r="D53" i="3"/>
  <c r="D52" i="3"/>
  <c r="D51" i="3"/>
  <c r="D49" i="3"/>
  <c r="D48" i="3" l="1"/>
  <c r="D47" i="3"/>
  <c r="D46" i="3"/>
  <c r="D45" i="3"/>
  <c r="D44" i="3" l="1"/>
  <c r="D43" i="3"/>
  <c r="D42" i="3"/>
  <c r="D41" i="3"/>
  <c r="D38" i="3"/>
  <c r="D40" i="3"/>
  <c r="D39" i="3"/>
  <c r="D37" i="3"/>
  <c r="D36" i="3"/>
  <c r="D35" i="3" l="1"/>
  <c r="D34" i="3"/>
  <c r="J15" i="3"/>
  <c r="D15" i="3" s="1"/>
  <c r="D33" i="3"/>
  <c r="D32" i="3"/>
  <c r="D31" i="3"/>
  <c r="D30" i="3"/>
  <c r="J14" i="3"/>
  <c r="J24" i="3"/>
  <c r="D24" i="3" s="1"/>
  <c r="J29" i="3"/>
  <c r="D29" i="3" s="1"/>
  <c r="D28" i="3"/>
  <c r="J21" i="3"/>
  <c r="D21" i="3" s="1"/>
  <c r="D27" i="3"/>
  <c r="D13" i="3"/>
  <c r="D16" i="3"/>
  <c r="D17" i="3"/>
  <c r="D18" i="3"/>
  <c r="D19" i="3"/>
  <c r="D20" i="3"/>
  <c r="D22" i="3"/>
  <c r="D23" i="3"/>
  <c r="D25" i="3"/>
  <c r="D26" i="3"/>
  <c r="J12" i="3" l="1"/>
  <c r="J11" i="3" s="1"/>
  <c r="D14" i="3"/>
  <c r="D88" i="3"/>
  <c r="D87" i="3"/>
  <c r="D86" i="3"/>
  <c r="D85" i="3"/>
  <c r="D84" i="3"/>
  <c r="D83" i="3"/>
  <c r="D82" i="3"/>
  <c r="D81" i="3"/>
  <c r="D80" i="3"/>
  <c r="D12" i="3" l="1"/>
  <c r="D11" i="3" s="1"/>
  <c r="E68" i="2" l="1"/>
  <c r="E69" i="2"/>
  <c r="E46" i="2"/>
  <c r="E48" i="2"/>
  <c r="E11" i="2"/>
  <c r="D73" i="2" l="1"/>
  <c r="D71" i="2"/>
  <c r="D72" i="2"/>
  <c r="D15" i="2"/>
  <c r="D76" i="2" l="1"/>
  <c r="D20" i="2" l="1"/>
  <c r="H25" i="2" l="1"/>
  <c r="H24" i="2"/>
  <c r="D27" i="2" l="1"/>
  <c r="H11" i="2" l="1"/>
  <c r="D11" i="2" s="1"/>
  <c r="H46" i="2" l="1"/>
  <c r="H45" i="2" s="1"/>
  <c r="E66" i="2" l="1"/>
  <c r="E62" i="2" s="1"/>
  <c r="D79" i="2" l="1"/>
  <c r="D80" i="2" l="1"/>
  <c r="D78" i="2"/>
  <c r="D77" i="2"/>
  <c r="D74" i="2"/>
  <c r="D70" i="2"/>
  <c r="D69" i="2"/>
  <c r="D68" i="2"/>
  <c r="D67" i="2"/>
  <c r="D65" i="2"/>
  <c r="D63" i="2"/>
  <c r="D51" i="2"/>
  <c r="D50" i="2"/>
  <c r="D49" i="2"/>
  <c r="D48" i="2"/>
  <c r="D46" i="2"/>
  <c r="D28" i="2"/>
  <c r="H66" i="2"/>
  <c r="H62" i="2" s="1"/>
  <c r="H23" i="2" s="1"/>
  <c r="D66" i="2" l="1"/>
  <c r="E54" i="2"/>
  <c r="D54" i="2" s="1"/>
  <c r="E45" i="2"/>
  <c r="D45" i="2" s="1"/>
  <c r="D75" i="2" l="1"/>
  <c r="D62" i="2" s="1"/>
  <c r="E39" i="2"/>
  <c r="E34" i="2"/>
  <c r="E29" i="2"/>
  <c r="D29" i="2" s="1"/>
  <c r="E25" i="2"/>
  <c r="D25" i="2" s="1"/>
  <c r="D12" i="2"/>
  <c r="D88" i="2"/>
  <c r="D87" i="2"/>
  <c r="E24" i="2" l="1"/>
  <c r="D24" i="2" s="1"/>
  <c r="E23" i="2" l="1"/>
  <c r="D23" i="2" s="1"/>
</calcChain>
</file>

<file path=xl/sharedStrings.xml><?xml version="1.0" encoding="utf-8"?>
<sst xmlns="http://schemas.openxmlformats.org/spreadsheetml/2006/main" count="384" uniqueCount="277">
  <si>
    <t>Наименование показателя</t>
  </si>
  <si>
    <t>Сумма, тыс. руб.</t>
  </si>
  <si>
    <t>Нефинансовые активы, всего:</t>
  </si>
  <si>
    <t>из них:</t>
  </si>
  <si>
    <t>недвижимое имущество, всего:</t>
  </si>
  <si>
    <t>в том числе:</t>
  </si>
  <si>
    <t>остаточная стоимость</t>
  </si>
  <si>
    <t>особо ценное движимое имущество, всего:</t>
  </si>
  <si>
    <t>Финансовые активы, всего:</t>
  </si>
  <si>
    <t>денежные средства учреждения, всего</t>
  </si>
  <si>
    <t>денежные средства учреждения на счетах</t>
  </si>
  <si>
    <t>денежные средства учреждения, размещенные на депозиты в кредитной организации</t>
  </si>
  <si>
    <t>иные финансовые инструменты</t>
  </si>
  <si>
    <t>дебиторская задолженность по доходам</t>
  </si>
  <si>
    <t>дебиторская задолженность по расходам</t>
  </si>
  <si>
    <t>Обязательства, всего:</t>
  </si>
  <si>
    <t>долговые обязательства</t>
  </si>
  <si>
    <t>кредиторская задолженность:</t>
  </si>
  <si>
    <t>просроченная кредиторская задолженность</t>
  </si>
  <si>
    <t>(последнюю отчетную дату)</t>
  </si>
  <si>
    <t>Таблица 1</t>
  </si>
  <si>
    <t>1.1.</t>
  </si>
  <si>
    <t>1.1.1.</t>
  </si>
  <si>
    <t>1.2.</t>
  </si>
  <si>
    <t>1.2.1.</t>
  </si>
  <si>
    <t>2.1.</t>
  </si>
  <si>
    <t>2.1.1.</t>
  </si>
  <si>
    <t>2.1.2.</t>
  </si>
  <si>
    <t>2.2.</t>
  </si>
  <si>
    <t>2.</t>
  </si>
  <si>
    <t>2.3.</t>
  </si>
  <si>
    <t>2.4.</t>
  </si>
  <si>
    <t>3.1.</t>
  </si>
  <si>
    <t>3.2.</t>
  </si>
  <si>
    <t>3.2.1.</t>
  </si>
  <si>
    <t>1.</t>
  </si>
  <si>
    <t>3.</t>
  </si>
  <si>
    <t>Код строки</t>
  </si>
  <si>
    <t>Объем финансового обеспечения, руб. (с точностью до двух знаков после запятой - 0,00)</t>
  </si>
  <si>
    <t>всего</t>
  </si>
  <si>
    <t>субсидии на осуществление капитальных вложений</t>
  </si>
  <si>
    <t>поступления от оказания услуг (выполнения работ) на платной основе и от иной приносящей доход деятельности</t>
  </si>
  <si>
    <t>из них гранты</t>
  </si>
  <si>
    <t>Поступления от доходов, всего:</t>
  </si>
  <si>
    <t>X</t>
  </si>
  <si>
    <t>доходы от собственности</t>
  </si>
  <si>
    <t>доходы от оказания услуг, работ</t>
  </si>
  <si>
    <t>доходы от штрафов, пеней, иных сумм принудительного изъятия</t>
  </si>
  <si>
    <t>безвозмездные поступления от наднациональных организаций, правительств иностранных государств, международных финансовых организаций</t>
  </si>
  <si>
    <t>иные субсидии, предоставленные из бюджета</t>
  </si>
  <si>
    <t>прочие доходы</t>
  </si>
  <si>
    <t>доходы от операций с активами</t>
  </si>
  <si>
    <t>Выплаты по расходам, всего:</t>
  </si>
  <si>
    <t>в том числе на: выплаты персоналу всего:</t>
  </si>
  <si>
    <t>социальные и иные выплаты населению, всего</t>
  </si>
  <si>
    <t>уплату налогов, сборов и иных платежей, всего</t>
  </si>
  <si>
    <t>прочие расходы (кроме расходов на закупку товаров, работ, услуг)</t>
  </si>
  <si>
    <t>расходы на закупку товаров, работ, услуг, всего</t>
  </si>
  <si>
    <t>Поступление финансовых активов, всего:</t>
  </si>
  <si>
    <t>прочие поступления</t>
  </si>
  <si>
    <t>Выбытие финансовых активов, всего</t>
  </si>
  <si>
    <t>уменьшение остатков средств</t>
  </si>
  <si>
    <t>прочие выбытия</t>
  </si>
  <si>
    <t>Остаток средств на начало года</t>
  </si>
  <si>
    <t>Остаток средств на конец года</t>
  </si>
  <si>
    <t>безвозмездные перечисления организациям</t>
  </si>
  <si>
    <t>Код по БК РФ</t>
  </si>
  <si>
    <t>Год начала закупки</t>
  </si>
  <si>
    <t>Сумма выплат по расходам на закупку товаров, работ и услуг, руб. (с точностью до двух знаков после запятой - 0,00</t>
  </si>
  <si>
    <t>всего на закупки</t>
  </si>
  <si>
    <t>на 20__ г. очередной финансовый год</t>
  </si>
  <si>
    <t>на 20__ г. 1-ый год планового периода</t>
  </si>
  <si>
    <t>на 20__ г. 2-ой год планового периода</t>
  </si>
  <si>
    <t>Выплаты по расходам на закупку товаров, работ, услуг всего:</t>
  </si>
  <si>
    <t>в том числе: на оплату контрактов заключенных до начала очередного финансового года:</t>
  </si>
  <si>
    <t>на закупку товаров работ, услуг по году начала закупки:</t>
  </si>
  <si>
    <t>Таблица 2</t>
  </si>
  <si>
    <t>субсидия на финансовое обеспечение выполнения государственного задания</t>
  </si>
  <si>
    <t>Показатели по поступлениям и выплатам учреждения</t>
  </si>
  <si>
    <t>Таблица 2.1</t>
  </si>
  <si>
    <t>Сумма (руб., с точностью до двух знаков после запятой - 0,00)</t>
  </si>
  <si>
    <t>Поступление</t>
  </si>
  <si>
    <t>Выбытие</t>
  </si>
  <si>
    <t>Сведения о средствах, поступающих</t>
  </si>
  <si>
    <t xml:space="preserve">во временное распоряжение учреждения </t>
  </si>
  <si>
    <t>на ____________________________ 20__ г.</t>
  </si>
  <si>
    <t>Таблица 3</t>
  </si>
  <si>
    <t>Сумма (тыс. руб.)</t>
  </si>
  <si>
    <t>Объем публичных обязательств, всего:</t>
  </si>
  <si>
    <t>Объем бюджетных инвестиций (в части переданных полномочий государственного (муниципального) заказчика в соответствии с Бюджетным кодексом Российской Федерации), всего:</t>
  </si>
  <si>
    <t>Объем средств, поступивших во временное распоряжение, всего:</t>
  </si>
  <si>
    <t>Справочная информация</t>
  </si>
  <si>
    <t>Показатели финансового состояния учреждения</t>
  </si>
  <si>
    <t>в соответствии с Федеральным Законом от 5 апреля 2013 г. N 44-ФЗ "О контрактной системе в сфере закупок товаров, работ, услуг для обеспечения государственных и муниципальных нужд"</t>
  </si>
  <si>
    <t>в соответствии с Федеральным Законом от 18 июля 2011 г. N 223-ФЗ "О закупках товаров, работ, услуг отдельными видами юридических лиц"</t>
  </si>
  <si>
    <t>0001</t>
  </si>
  <si>
    <t>1001</t>
  </si>
  <si>
    <t>2001</t>
  </si>
  <si>
    <t>010</t>
  </si>
  <si>
    <t>020</t>
  </si>
  <si>
    <t>030</t>
  </si>
  <si>
    <t>040</t>
  </si>
  <si>
    <t>Показатели выплат по расходам на закупку товаров, работ, услуг учреждения</t>
  </si>
  <si>
    <t>субсидий, предоставляе-мых в соответствии с абзацем вторым пункта 1 статьи 78.1 БК РФ</t>
  </si>
  <si>
    <t>оплата труда и начисления на выплаты по оплате труда, в т.ч.</t>
  </si>
  <si>
    <t xml:space="preserve"> - компенсация выплаты стоимости молока за вредные условия труда</t>
  </si>
  <si>
    <t xml:space="preserve"> - компенсация расходов на оплату стоимости проезда к месту использования отпуска и обратно лицам, работающим в районах Крайнего Севера</t>
  </si>
  <si>
    <t xml:space="preserve"> - ежемесячные компенсационные выплаты сотрудникам (работникам), находящимся в отпуске по уходу за ребенком до достижения им возраста 3 лет</t>
  </si>
  <si>
    <t>прочие выплаты работникам, в т.ч.</t>
  </si>
  <si>
    <t xml:space="preserve"> - заработная плата</t>
  </si>
  <si>
    <t xml:space="preserve"> - начисления на ФОТ</t>
  </si>
  <si>
    <t>выплаты командировочных расходов, в т.ч.</t>
  </si>
  <si>
    <t xml:space="preserve"> - суточные при служебных командировках</t>
  </si>
  <si>
    <t xml:space="preserve"> - транспортные расходы при служебных командировках</t>
  </si>
  <si>
    <t xml:space="preserve"> - найм жилья при служебных командировках</t>
  </si>
  <si>
    <t xml:space="preserve"> - земельный налог</t>
  </si>
  <si>
    <t xml:space="preserve"> - налог на имущество</t>
  </si>
  <si>
    <t xml:space="preserve"> - транспортный налог</t>
  </si>
  <si>
    <t xml:space="preserve"> - плата за загрязнение окружающей среды</t>
  </si>
  <si>
    <t>текущий ремонт зданий и помещений</t>
  </si>
  <si>
    <t>приобретение основных средств</t>
  </si>
  <si>
    <t xml:space="preserve"> услуги связи</t>
  </si>
  <si>
    <t>транспортные услуги</t>
  </si>
  <si>
    <t>коммунальные услуги, в т.ч.</t>
  </si>
  <si>
    <t xml:space="preserve"> - электроэнергия</t>
  </si>
  <si>
    <t xml:space="preserve"> - теплоэнергия</t>
  </si>
  <si>
    <t>услуги по охране зданий и помещений</t>
  </si>
  <si>
    <t>арендная плата за пользование имуществом</t>
  </si>
  <si>
    <t>возмещение расходов за коммунальные услуги</t>
  </si>
  <si>
    <t xml:space="preserve"> пенсии, иные пенсионные выплаты</t>
  </si>
  <si>
    <t xml:space="preserve"> пособия по социальной помощи населению</t>
  </si>
  <si>
    <t xml:space="preserve"> стипендии</t>
  </si>
  <si>
    <t>УТВЕРЖДАЮ</t>
  </si>
  <si>
    <t>(наименование должности лица, утверждающего документ)</t>
  </si>
  <si>
    <t>(подпись)</t>
  </si>
  <si>
    <t>(расшифровка подписи)</t>
  </si>
  <si>
    <t>"</t>
  </si>
  <si>
    <t xml:space="preserve"> г.</t>
  </si>
  <si>
    <t>План финансово-хозяйственной деятельности</t>
  </si>
  <si>
    <t>на 20</t>
  </si>
  <si>
    <t xml:space="preserve"> год</t>
  </si>
  <si>
    <t>КОДЫ</t>
  </si>
  <si>
    <t>Форма по КФД</t>
  </si>
  <si>
    <t>Дата</t>
  </si>
  <si>
    <t>по ОКПО</t>
  </si>
  <si>
    <t>ИНН/КПП</t>
  </si>
  <si>
    <t>Единица измерения: руб.</t>
  </si>
  <si>
    <t>по ОКЕИ</t>
  </si>
  <si>
    <t>383</t>
  </si>
  <si>
    <t>Наименование органа, осуществляющего</t>
  </si>
  <si>
    <t>функции и полномочия учредителя</t>
  </si>
  <si>
    <t>Адрес фактического местонахождения</t>
  </si>
  <si>
    <t>государственного бюджетного</t>
  </si>
  <si>
    <t>учреждения (подразделения)</t>
  </si>
  <si>
    <t>по реестру УиНУБП</t>
  </si>
  <si>
    <t>приобретение материальных запасов в т.ч.:</t>
  </si>
  <si>
    <t xml:space="preserve"> - приобретение кормов для животных</t>
  </si>
  <si>
    <t xml:space="preserve"> - приобретение ГСМ</t>
  </si>
  <si>
    <t>капитальный ремонт зданий</t>
  </si>
  <si>
    <t>Руководитель учреждения</t>
  </si>
  <si>
    <t>ПРИЛОЖЕНИЕ 1</t>
  </si>
  <si>
    <t xml:space="preserve">к приказу </t>
  </si>
  <si>
    <t>20</t>
  </si>
  <si>
    <t>Наименование государ-</t>
  </si>
  <si>
    <t xml:space="preserve">ственного бюджетного </t>
  </si>
  <si>
    <t>(автономного) учреждения</t>
  </si>
  <si>
    <t>№ п/п</t>
  </si>
  <si>
    <t>40919977</t>
  </si>
  <si>
    <t>Министерство культуры Хабаровского края</t>
  </si>
  <si>
    <t>680000, г. Хабаровск, ул. Карла Маркса, 64</t>
  </si>
  <si>
    <t>2721202977/272101001</t>
  </si>
  <si>
    <t>-</t>
  </si>
  <si>
    <t>Главный бухгалтер</t>
  </si>
  <si>
    <t>х</t>
  </si>
  <si>
    <t>иные выплаты населению</t>
  </si>
  <si>
    <t>- прочие расходы</t>
  </si>
  <si>
    <t>Е.П.Цигеман</t>
  </si>
  <si>
    <r>
      <t xml:space="preserve">от </t>
    </r>
    <r>
      <rPr>
        <u/>
        <sz val="14"/>
        <rFont val="Times New Roman"/>
        <family val="1"/>
        <charset val="204"/>
      </rPr>
      <t>____________</t>
    </r>
    <r>
      <rPr>
        <sz val="14"/>
        <rFont val="Times New Roman"/>
        <family val="1"/>
        <charset val="204"/>
      </rPr>
      <t xml:space="preserve"> № </t>
    </r>
    <r>
      <rPr>
        <u/>
        <sz val="14"/>
        <rFont val="Times New Roman"/>
        <family val="1"/>
        <charset val="204"/>
      </rPr>
      <t>___________</t>
    </r>
  </si>
  <si>
    <t>Ведущий экономист</t>
  </si>
  <si>
    <t>Е.В. Соколов</t>
  </si>
  <si>
    <t>Исполнитель: Соколов Евгений Вячеславович 21-08-11</t>
  </si>
  <si>
    <t xml:space="preserve"> - иные платежи</t>
  </si>
  <si>
    <t xml:space="preserve"> - компенсация расходов на оплату стоимости путевки в детский оздоровительный лагерь</t>
  </si>
  <si>
    <t xml:space="preserve"> - водоснабжение и водоотведение</t>
  </si>
  <si>
    <t>И.о. директора КГАУК "Хабаровский краевой музыкальный театр"</t>
  </si>
  <si>
    <t xml:space="preserve"> - приобретение оборудования для монтажа пожарной сигнализации</t>
  </si>
  <si>
    <t>В.В. Кузнецов</t>
  </si>
  <si>
    <t>услуги по оформлению текстилем холла 1,2,3 этажей</t>
  </si>
  <si>
    <t>краевое государственное автономное учреждение культуры "Хабаровский краевой музыкальный театр"</t>
  </si>
  <si>
    <t>17</t>
  </si>
  <si>
    <t>1352</t>
  </si>
  <si>
    <t xml:space="preserve"> -транспортные услуги</t>
  </si>
  <si>
    <t xml:space="preserve"> -поставка тепловой энергии</t>
  </si>
  <si>
    <t xml:space="preserve"> -услуги по охране зданий</t>
  </si>
  <si>
    <t xml:space="preserve"> -текущий ремонт зданий помещений</t>
  </si>
  <si>
    <t xml:space="preserve"> -поставка товара (приобретение основных средств)</t>
  </si>
  <si>
    <t xml:space="preserve"> -поставка товара (приобретение материальных запасов)</t>
  </si>
  <si>
    <t xml:space="preserve"> -арендная плата за пользование имуществом</t>
  </si>
  <si>
    <t xml:space="preserve"> -прочие работы, услуги</t>
  </si>
  <si>
    <t xml:space="preserve"> -работы, услуги по содержанию имущества</t>
  </si>
  <si>
    <r>
      <t>на 20</t>
    </r>
    <r>
      <rPr>
        <u/>
        <sz val="12"/>
        <rFont val="Times New Roman"/>
        <family val="1"/>
        <charset val="204"/>
      </rPr>
      <t xml:space="preserve">17 </t>
    </r>
    <r>
      <rPr>
        <sz val="12"/>
        <rFont val="Times New Roman"/>
        <family val="1"/>
        <charset val="204"/>
      </rPr>
      <t>г. очередной финансовый год</t>
    </r>
  </si>
  <si>
    <r>
      <t>на 20</t>
    </r>
    <r>
      <rPr>
        <u/>
        <sz val="12"/>
        <rFont val="Times New Roman"/>
        <family val="1"/>
        <charset val="204"/>
      </rPr>
      <t>17</t>
    </r>
    <r>
      <rPr>
        <sz val="12"/>
        <rFont val="Times New Roman"/>
        <family val="1"/>
        <charset val="204"/>
      </rPr>
      <t xml:space="preserve"> г. очередной финансовый год</t>
    </r>
  </si>
  <si>
    <t xml:space="preserve"> -работы по капитальному ремонту системы теплоснабжения</t>
  </si>
  <si>
    <t xml:space="preserve"> -услуги по эпизодическому участию в спектаклях</t>
  </si>
  <si>
    <t xml:space="preserve"> -гостиничные услуги</t>
  </si>
  <si>
    <t xml:space="preserve"> -договора авторского заказа</t>
  </si>
  <si>
    <t xml:space="preserve"> -поставки воды в бутылях</t>
  </si>
  <si>
    <t xml:space="preserve"> -услуги по дезинсекции помещений</t>
  </si>
  <si>
    <t xml:space="preserve"> -поставки мороженного</t>
  </si>
  <si>
    <t xml:space="preserve"> -техническое обслуживание прачечного оборудования</t>
  </si>
  <si>
    <t xml:space="preserve"> -транспортное обслуживание</t>
  </si>
  <si>
    <t xml:space="preserve"> -поставка моющих средств</t>
  </si>
  <si>
    <t xml:space="preserve"> -услуги по замене пола</t>
  </si>
  <si>
    <t xml:space="preserve"> -поставка продуктов питания</t>
  </si>
  <si>
    <t xml:space="preserve"> -услуги по сопровождению программного продукта 1С</t>
  </si>
  <si>
    <t xml:space="preserve"> -услуги по техническому обслуживанию узла  учета тепла</t>
  </si>
  <si>
    <t xml:space="preserve"> -агентский договор (билеты)</t>
  </si>
  <si>
    <t xml:space="preserve"> -капитальный ремонт общежития</t>
  </si>
  <si>
    <t xml:space="preserve"> -полиграфические услуги</t>
  </si>
  <si>
    <t xml:space="preserve"> -отчисления в РАО</t>
  </si>
  <si>
    <t xml:space="preserve"> -проведение гастролей Санкт - Петербург</t>
  </si>
  <si>
    <t xml:space="preserve"> -обслуживание и сопровождение компьютерной инфраструктуры</t>
  </si>
  <si>
    <t xml:space="preserve"> -ремонт окон</t>
  </si>
  <si>
    <t xml:space="preserve"> -проведение медосмотров</t>
  </si>
  <si>
    <t xml:space="preserve"> -услуги по созданию без барьерной среды</t>
  </si>
  <si>
    <t xml:space="preserve"> -диагностика автомобилей</t>
  </si>
  <si>
    <t xml:space="preserve"> -вывоз и захоронение ТБО</t>
  </si>
  <si>
    <t xml:space="preserve"> -поставка воды и прием сточных вод</t>
  </si>
  <si>
    <t xml:space="preserve"> -аренда жилого помещения</t>
  </si>
  <si>
    <t xml:space="preserve"> -договор авторского заказа</t>
  </si>
  <si>
    <t xml:space="preserve"> -охрана здания</t>
  </si>
  <si>
    <t xml:space="preserve"> -оплата услуг по эпизодическому участию в спектаклях</t>
  </si>
  <si>
    <t xml:space="preserve"> -вывоз снега</t>
  </si>
  <si>
    <t xml:space="preserve"> -испытания и измерение электроустановок помещений театра</t>
  </si>
  <si>
    <t xml:space="preserve"> -охрана ОГТ Восход</t>
  </si>
  <si>
    <t xml:space="preserve"> -дератизация помещений</t>
  </si>
  <si>
    <t xml:space="preserve"> -оценка лифтов</t>
  </si>
  <si>
    <t xml:space="preserve"> -проведение медосмотра</t>
  </si>
  <si>
    <t xml:space="preserve"> -уборка помещений</t>
  </si>
  <si>
    <t xml:space="preserve"> -исполнение музыкальных номеров</t>
  </si>
  <si>
    <t xml:space="preserve"> -обслуживание прачечного оборудования</t>
  </si>
  <si>
    <t xml:space="preserve"> -сопровождение сайта</t>
  </si>
  <si>
    <t xml:space="preserve"> -ремонт оргтехники</t>
  </si>
  <si>
    <t xml:space="preserve"> -поставка товаров народного потребления</t>
  </si>
  <si>
    <t xml:space="preserve"> -поставка обуви</t>
  </si>
  <si>
    <t xml:space="preserve"> -проверка проектно-сметной документации</t>
  </si>
  <si>
    <t xml:space="preserve"> -услуги сотовой связи</t>
  </si>
  <si>
    <t xml:space="preserve"> -взносы в фонд капитального ремонта</t>
  </si>
  <si>
    <t xml:space="preserve"> -размещение рекламы</t>
  </si>
  <si>
    <t xml:space="preserve"> -услуги по тех обслуживанию узла учета тепла</t>
  </si>
  <si>
    <t xml:space="preserve"> -техобслуживание домофона</t>
  </si>
  <si>
    <t xml:space="preserve"> -поставка бумаги</t>
  </si>
  <si>
    <t xml:space="preserve"> -приобретение пожарно - охранного оборудования</t>
  </si>
  <si>
    <t xml:space="preserve"> -обслуживание лифтов</t>
  </si>
  <si>
    <t xml:space="preserve"> -интернет связь ОГТ Восход</t>
  </si>
  <si>
    <t xml:space="preserve"> -организация показа спектаклей</t>
  </si>
  <si>
    <t xml:space="preserve"> -страховой договор</t>
  </si>
  <si>
    <t xml:space="preserve"> -обслуживание и сопровождение компьютерной инфраструктуры </t>
  </si>
  <si>
    <t xml:space="preserve"> -оплата гостиничных услуг</t>
  </si>
  <si>
    <t xml:space="preserve"> -услуга размещения вывески</t>
  </si>
  <si>
    <t xml:space="preserve"> -обслуживание комплекса программно-технических средств</t>
  </si>
  <si>
    <t xml:space="preserve"> -приобретение копии тех паспорта</t>
  </si>
  <si>
    <t xml:space="preserve"> -оплата услуг холодного водоснабжения и водоотведения</t>
  </si>
  <si>
    <t xml:space="preserve"> -оплата поставки электрической энергии (мощности)</t>
  </si>
  <si>
    <t xml:space="preserve"> -оплата услуг связи</t>
  </si>
  <si>
    <t xml:space="preserve"> -оплата услуг по обслуживанию контроля доступа и охранно-пожарной сигнализации</t>
  </si>
  <si>
    <t xml:space="preserve"> -оплата услуг по вывозу, перезагрузке, транспортировке и захоронению мусора и твердых бытовых отходов</t>
  </si>
  <si>
    <t xml:space="preserve"> -услуги по сопровождению сайта</t>
  </si>
  <si>
    <t xml:space="preserve"> -услуги по техническому обслуживанию комплекса технических средств</t>
  </si>
  <si>
    <t xml:space="preserve"> -оплата услуг по сервисному обслуживанию комплекса программно - технических средств</t>
  </si>
  <si>
    <t xml:space="preserve"> -услуги по охране ОГТ Восход</t>
  </si>
  <si>
    <t>30</t>
  </si>
  <si>
    <t>января</t>
  </si>
  <si>
    <t>30.01.2017</t>
  </si>
  <si>
    <r>
      <t xml:space="preserve">на </t>
    </r>
    <r>
      <rPr>
        <u/>
        <sz val="14"/>
        <rFont val="Times New Roman"/>
        <family val="1"/>
        <charset val="204"/>
      </rPr>
      <t xml:space="preserve">30 января </t>
    </r>
    <r>
      <rPr>
        <sz val="14"/>
        <rFont val="Times New Roman"/>
        <family val="1"/>
        <charset val="204"/>
      </rPr>
      <t>2017 г.</t>
    </r>
  </si>
  <si>
    <t>на 01 января 2017 г.</t>
  </si>
  <si>
    <t>на 30 января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</si>
</sst>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1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9"/>
      <name val="Calibri"/>
      <family val="2"/>
      <charset val="204"/>
      <scheme val="minor"/>
    </font>
    <font>
      <u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name val="Calibri"/>
      <family val="2"/>
      <charset val="204"/>
      <scheme val="minor"/>
    </font>
    <font>
      <i/>
      <sz val="9"/>
      <name val="Times New Roman"/>
      <family val="1"/>
      <charset val="204"/>
    </font>
    <font>
      <i/>
      <sz val="9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 wrapText="1" indent="2"/>
    </xf>
    <xf numFmtId="0" fontId="1" fillId="0" borderId="1" xfId="0" applyFont="1" applyBorder="1" applyAlignment="1">
      <alignment horizontal="left" vertical="top" wrapText="1" indent="4"/>
    </xf>
    <xf numFmtId="0" fontId="1" fillId="0" borderId="1" xfId="0" applyFont="1" applyBorder="1" applyAlignment="1">
      <alignment horizontal="left" vertical="top" wrapText="1" indent="3"/>
    </xf>
    <xf numFmtId="0" fontId="1" fillId="0" borderId="1" xfId="0" applyFont="1" applyBorder="1" applyAlignment="1">
      <alignment horizontal="left" vertical="top" wrapText="1" indent="6"/>
    </xf>
    <xf numFmtId="0" fontId="1" fillId="0" borderId="0" xfId="0" applyFont="1" applyAlignment="1">
      <alignment horizontal="right"/>
    </xf>
    <xf numFmtId="49" fontId="1" fillId="0" borderId="1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vertical="top" wrapText="1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vertical="center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right"/>
    </xf>
    <xf numFmtId="49" fontId="6" fillId="0" borderId="0" xfId="0" applyNumberFormat="1" applyFont="1" applyBorder="1" applyAlignment="1">
      <alignment horizontal="left"/>
    </xf>
    <xf numFmtId="0" fontId="6" fillId="0" borderId="0" xfId="0" applyFont="1" applyAlignment="1">
      <alignment vertical="top"/>
    </xf>
    <xf numFmtId="0" fontId="6" fillId="0" borderId="0" xfId="0" applyFont="1" applyAlignment="1">
      <alignment horizontal="left"/>
    </xf>
    <xf numFmtId="0" fontId="6" fillId="0" borderId="0" xfId="0" applyFont="1" applyAlignment="1"/>
    <xf numFmtId="0" fontId="6" fillId="0" borderId="0" xfId="0" applyFont="1" applyAlignment="1">
      <alignment horizontal="right" wrapText="1"/>
    </xf>
    <xf numFmtId="0" fontId="6" fillId="0" borderId="0" xfId="0" applyFont="1" applyFill="1" applyBorder="1" applyAlignment="1">
      <alignment horizontal="left" wrapText="1"/>
    </xf>
    <xf numFmtId="0" fontId="6" fillId="0" borderId="0" xfId="0" applyFont="1" applyAlignment="1">
      <alignment vertical="center"/>
    </xf>
    <xf numFmtId="49" fontId="6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49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wrapText="1"/>
    </xf>
    <xf numFmtId="0" fontId="6" fillId="0" borderId="0" xfId="0" applyFont="1" applyBorder="1" applyAlignment="1">
      <alignment horizontal="left" wrapText="1"/>
    </xf>
    <xf numFmtId="0" fontId="6" fillId="0" borderId="0" xfId="0" applyFont="1" applyFill="1" applyBorder="1" applyAlignment="1">
      <alignment wrapText="1"/>
    </xf>
    <xf numFmtId="0" fontId="6" fillId="0" borderId="0" xfId="0" applyFont="1" applyBorder="1" applyAlignment="1">
      <alignment wrapText="1"/>
    </xf>
    <xf numFmtId="49" fontId="6" fillId="0" borderId="0" xfId="0" applyNumberFormat="1" applyFont="1" applyFill="1" applyBorder="1" applyAlignment="1">
      <alignment horizontal="center" vertical="top"/>
    </xf>
    <xf numFmtId="0" fontId="6" fillId="0" borderId="0" xfId="0" applyFont="1" applyFill="1" applyAlignment="1">
      <alignment wrapText="1"/>
    </xf>
    <xf numFmtId="49" fontId="6" fillId="0" borderId="0" xfId="0" applyNumberFormat="1" applyFont="1" applyFill="1" applyAlignment="1">
      <alignment horizontal="center" vertical="center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49" fontId="6" fillId="0" borderId="4" xfId="0" applyNumberFormat="1" applyFont="1" applyFill="1" applyBorder="1" applyAlignment="1"/>
    <xf numFmtId="0" fontId="6" fillId="0" borderId="0" xfId="0" applyFont="1" applyBorder="1" applyAlignment="1"/>
    <xf numFmtId="49" fontId="6" fillId="0" borderId="0" xfId="0" applyNumberFormat="1" applyFont="1" applyFill="1" applyBorder="1" applyAlignment="1"/>
    <xf numFmtId="0" fontId="6" fillId="0" borderId="0" xfId="0" applyFont="1" applyBorder="1"/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right"/>
    </xf>
    <xf numFmtId="0" fontId="8" fillId="0" borderId="0" xfId="0" applyFont="1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distributed" wrapText="1"/>
    </xf>
    <xf numFmtId="2" fontId="1" fillId="0" borderId="0" xfId="0" applyNumberFormat="1" applyFont="1" applyAlignment="1">
      <alignment horizontal="center" vertical="distributed"/>
    </xf>
    <xf numFmtId="2" fontId="0" fillId="0" borderId="0" xfId="0" applyNumberFormat="1" applyAlignment="1">
      <alignment horizontal="center" vertical="distributed"/>
    </xf>
    <xf numFmtId="49" fontId="1" fillId="0" borderId="1" xfId="0" applyNumberFormat="1" applyFont="1" applyBorder="1" applyAlignment="1">
      <alignment horizontal="center" vertical="distributed" wrapText="1"/>
    </xf>
    <xf numFmtId="4" fontId="1" fillId="0" borderId="1" xfId="0" applyNumberFormat="1" applyFont="1" applyBorder="1" applyAlignment="1">
      <alignment horizontal="center" vertical="distributed" wrapText="1"/>
    </xf>
    <xf numFmtId="0" fontId="4" fillId="0" borderId="0" xfId="0" applyFont="1" applyAlignment="1">
      <alignment horizontal="left"/>
    </xf>
    <xf numFmtId="0" fontId="11" fillId="0" borderId="0" xfId="0" applyFont="1" applyBorder="1"/>
    <xf numFmtId="0" fontId="11" fillId="0" borderId="0" xfId="0" applyFont="1"/>
    <xf numFmtId="0" fontId="11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justify"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0" fontId="14" fillId="0" borderId="0" xfId="0" applyFont="1" applyBorder="1"/>
    <xf numFmtId="0" fontId="14" fillId="0" borderId="0" xfId="0" applyFont="1"/>
    <xf numFmtId="0" fontId="15" fillId="0" borderId="1" xfId="0" applyFont="1" applyBorder="1" applyAlignment="1">
      <alignment horizontal="justify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left"/>
    </xf>
    <xf numFmtId="0" fontId="16" fillId="0" borderId="0" xfId="0" applyFont="1" applyAlignment="1">
      <alignment horizontal="left"/>
    </xf>
    <xf numFmtId="0" fontId="15" fillId="0" borderId="1" xfId="0" applyFont="1" applyFill="1" applyBorder="1" applyAlignment="1">
      <alignment horizontal="justify" vertical="center" wrapText="1"/>
    </xf>
    <xf numFmtId="0" fontId="16" fillId="0" borderId="0" xfId="0" applyFont="1" applyBorder="1"/>
    <xf numFmtId="0" fontId="16" fillId="0" borderId="0" xfId="0" applyFont="1"/>
    <xf numFmtId="0" fontId="15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15" fillId="0" borderId="3" xfId="0" applyFont="1" applyBorder="1" applyAlignment="1">
      <alignment horizontal="left" vertical="center" wrapText="1"/>
    </xf>
    <xf numFmtId="0" fontId="4" fillId="0" borderId="0" xfId="0" applyFont="1" applyBorder="1"/>
    <xf numFmtId="0" fontId="4" fillId="0" borderId="0" xfId="0" applyFont="1" applyBorder="1" applyAlignment="1"/>
    <xf numFmtId="0" fontId="4" fillId="0" borderId="0" xfId="0" applyFont="1" applyBorder="1" applyAlignment="1">
      <alignment vertical="top"/>
    </xf>
    <xf numFmtId="49" fontId="4" fillId="0" borderId="0" xfId="0" applyNumberFormat="1" applyFont="1" applyBorder="1" applyAlignment="1"/>
    <xf numFmtId="0" fontId="11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49" fontId="4" fillId="0" borderId="0" xfId="0" applyNumberFormat="1" applyFont="1" applyBorder="1" applyAlignment="1">
      <alignment horizontal="center"/>
    </xf>
    <xf numFmtId="4" fontId="15" fillId="0" borderId="1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justify" vertical="center" wrapText="1"/>
    </xf>
    <xf numFmtId="0" fontId="15" fillId="0" borderId="1" xfId="0" applyFont="1" applyFill="1" applyBorder="1" applyAlignment="1">
      <alignment horizontal="center" vertical="center" wrapText="1"/>
    </xf>
    <xf numFmtId="4" fontId="15" fillId="0" borderId="3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4" fontId="15" fillId="0" borderId="3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15" fillId="0" borderId="3" xfId="0" applyNumberFormat="1" applyFont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7" fillId="0" borderId="0" xfId="0" applyFont="1"/>
    <xf numFmtId="0" fontId="17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left" wrapText="1"/>
    </xf>
    <xf numFmtId="0" fontId="6" fillId="0" borderId="1" xfId="0" applyFont="1" applyBorder="1" applyAlignment="1">
      <alignment horizontal="center" wrapText="1"/>
    </xf>
    <xf numFmtId="164" fontId="6" fillId="0" borderId="1" xfId="0" applyNumberFormat="1" applyFont="1" applyBorder="1" applyAlignment="1">
      <alignment wrapText="1"/>
    </xf>
    <xf numFmtId="0" fontId="6" fillId="0" borderId="1" xfId="0" applyFont="1" applyBorder="1" applyAlignment="1">
      <alignment horizontal="justify" vertical="center" wrapText="1"/>
    </xf>
    <xf numFmtId="49" fontId="6" fillId="0" borderId="1" xfId="0" applyNumberFormat="1" applyFont="1" applyBorder="1" applyAlignment="1">
      <alignment horizontal="left" vertical="top" wrapText="1"/>
    </xf>
    <xf numFmtId="4" fontId="17" fillId="0" borderId="0" xfId="0" applyNumberFormat="1" applyFont="1"/>
    <xf numFmtId="164" fontId="17" fillId="0" borderId="0" xfId="0" applyNumberFormat="1" applyFont="1"/>
    <xf numFmtId="49" fontId="6" fillId="0" borderId="0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 vertical="distributed"/>
    </xf>
    <xf numFmtId="0" fontId="6" fillId="0" borderId="0" xfId="0" applyFont="1" applyAlignment="1">
      <alignment horizontal="center"/>
    </xf>
    <xf numFmtId="49" fontId="6" fillId="0" borderId="4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4" xfId="0" applyFont="1" applyFill="1" applyBorder="1" applyAlignment="1">
      <alignment horizontal="center" vertical="distributed"/>
    </xf>
    <xf numFmtId="49" fontId="6" fillId="0" borderId="11" xfId="0" applyNumberFormat="1" applyFont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/>
    </xf>
    <xf numFmtId="0" fontId="6" fillId="0" borderId="0" xfId="0" applyFont="1" applyBorder="1" applyAlignment="1">
      <alignment horizontal="center" vertical="top"/>
    </xf>
    <xf numFmtId="0" fontId="6" fillId="0" borderId="11" xfId="0" applyFont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6" fillId="0" borderId="4" xfId="0" applyFont="1" applyBorder="1" applyAlignment="1">
      <alignment horizontal="center"/>
    </xf>
    <xf numFmtId="49" fontId="6" fillId="0" borderId="5" xfId="0" applyNumberFormat="1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horizontal="center"/>
    </xf>
    <xf numFmtId="49" fontId="6" fillId="0" borderId="7" xfId="0" applyNumberFormat="1" applyFont="1" applyFill="1" applyBorder="1" applyAlignment="1">
      <alignment horizontal="center"/>
    </xf>
    <xf numFmtId="0" fontId="6" fillId="0" borderId="4" xfId="0" applyFont="1" applyBorder="1" applyAlignment="1">
      <alignment horizontal="center" vertical="top"/>
    </xf>
    <xf numFmtId="0" fontId="5" fillId="0" borderId="0" xfId="0" applyFont="1" applyAlignment="1">
      <alignment horizontal="right"/>
    </xf>
    <xf numFmtId="49" fontId="5" fillId="0" borderId="4" xfId="0" applyNumberFormat="1" applyFont="1" applyFill="1" applyBorder="1" applyAlignment="1">
      <alignment horizontal="left"/>
    </xf>
    <xf numFmtId="49" fontId="6" fillId="0" borderId="5" xfId="0" applyNumberFormat="1" applyFont="1" applyFill="1" applyBorder="1" applyAlignment="1">
      <alignment horizontal="center" vertical="center"/>
    </xf>
    <xf numFmtId="49" fontId="6" fillId="0" borderId="6" xfId="0" applyNumberFormat="1" applyFont="1" applyFill="1" applyBorder="1" applyAlignment="1">
      <alignment horizontal="center" vertical="center"/>
    </xf>
    <xf numFmtId="49" fontId="6" fillId="0" borderId="7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wrapText="1"/>
    </xf>
    <xf numFmtId="0" fontId="6" fillId="0" borderId="0" xfId="0" applyFont="1" applyFill="1" applyAlignment="1">
      <alignment horizontal="center" wrapText="1"/>
    </xf>
    <xf numFmtId="49" fontId="6" fillId="0" borderId="8" xfId="0" applyNumberFormat="1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/>
    </xf>
    <xf numFmtId="49" fontId="6" fillId="0" borderId="9" xfId="0" applyNumberFormat="1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49" fontId="6" fillId="0" borderId="7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9" fontId="6" fillId="0" borderId="0" xfId="0" applyNumberFormat="1" applyFont="1" applyFill="1" applyAlignment="1">
      <alignment horizontal="center" vertical="center"/>
    </xf>
    <xf numFmtId="14" fontId="1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4" fontId="1" fillId="0" borderId="1" xfId="0" applyNumberFormat="1" applyFont="1" applyBorder="1" applyAlignment="1">
      <alignment horizontal="center" vertical="distributed" wrapText="1"/>
    </xf>
    <xf numFmtId="0" fontId="7" fillId="0" borderId="0" xfId="0" applyFont="1" applyAlignment="1">
      <alignment horizontal="center"/>
    </xf>
    <xf numFmtId="0" fontId="10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16" fontId="1" fillId="0" borderId="1" xfId="0" applyNumberFormat="1" applyFont="1" applyBorder="1" applyAlignment="1">
      <alignment vertical="top" wrapText="1"/>
    </xf>
    <xf numFmtId="0" fontId="1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15" fillId="0" borderId="2" xfId="0" applyNumberFormat="1" applyFont="1" applyBorder="1" applyAlignment="1">
      <alignment horizontal="center" vertical="center" wrapText="1"/>
    </xf>
    <xf numFmtId="4" fontId="15" fillId="0" borderId="3" xfId="0" applyNumberFormat="1" applyFont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36"/>
  <sheetViews>
    <sheetView view="pageBreakPreview" topLeftCell="A22" zoomScaleSheetLayoutView="100" workbookViewId="0">
      <selection activeCell="EC23" sqref="EC23"/>
    </sheetView>
  </sheetViews>
  <sheetFormatPr defaultColWidth="0.85546875" defaultRowHeight="15" x14ac:dyDescent="0.25"/>
  <cols>
    <col min="1" max="1" width="1.140625" style="11" customWidth="1"/>
    <col min="2" max="26" width="0.85546875" style="11"/>
    <col min="27" max="27" width="2" style="11" customWidth="1"/>
    <col min="28" max="41" width="0.85546875" style="11"/>
    <col min="42" max="43" width="0" style="11" hidden="1" customWidth="1"/>
    <col min="44" max="55" width="0.85546875" style="11"/>
    <col min="56" max="56" width="1.42578125" style="11" customWidth="1"/>
    <col min="57" max="80" width="0.85546875" style="11"/>
    <col min="81" max="81" width="0.85546875" style="11" customWidth="1"/>
    <col min="82" max="88" width="0.85546875" style="11"/>
    <col min="89" max="89" width="0.85546875" style="11" customWidth="1"/>
    <col min="90" max="16384" width="0.85546875" style="11"/>
  </cols>
  <sheetData>
    <row r="1" spans="1:99" ht="18.75" x14ac:dyDescent="0.3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22" t="s">
        <v>160</v>
      </c>
      <c r="BA1" s="122"/>
      <c r="BB1" s="122"/>
      <c r="BC1" s="122"/>
      <c r="BD1" s="122"/>
      <c r="BE1" s="122"/>
      <c r="BF1" s="122"/>
      <c r="BG1" s="122"/>
      <c r="BH1" s="122"/>
      <c r="BI1" s="122"/>
      <c r="BJ1" s="122"/>
      <c r="BK1" s="122"/>
      <c r="BL1" s="122"/>
      <c r="BM1" s="122"/>
      <c r="BN1" s="122"/>
      <c r="BO1" s="122"/>
      <c r="BP1" s="122"/>
      <c r="BQ1" s="122"/>
      <c r="BR1" s="122"/>
      <c r="BS1" s="122"/>
      <c r="BT1" s="122"/>
      <c r="BU1" s="122"/>
      <c r="BV1" s="122"/>
      <c r="BW1" s="122"/>
      <c r="BX1" s="122"/>
      <c r="BY1" s="122"/>
      <c r="BZ1" s="122"/>
      <c r="CA1" s="122"/>
      <c r="CB1" s="122"/>
      <c r="CC1" s="122"/>
      <c r="CD1" s="122"/>
      <c r="CE1" s="122"/>
      <c r="CF1" s="122"/>
      <c r="CG1" s="122"/>
      <c r="CH1" s="122"/>
      <c r="CI1" s="122"/>
      <c r="CJ1" s="122"/>
      <c r="CK1" s="122"/>
      <c r="CL1" s="122"/>
      <c r="CM1" s="122"/>
      <c r="CN1" s="122"/>
      <c r="CO1" s="122"/>
      <c r="CP1" s="122"/>
      <c r="CQ1" s="122"/>
      <c r="CR1" s="122"/>
      <c r="CS1" s="122"/>
      <c r="CT1" s="122"/>
      <c r="CU1" s="122"/>
    </row>
    <row r="2" spans="1:99" ht="18.75" x14ac:dyDescent="0.3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22" t="s">
        <v>161</v>
      </c>
      <c r="BA2" s="122"/>
      <c r="BB2" s="122"/>
      <c r="BC2" s="122"/>
      <c r="BD2" s="122"/>
      <c r="BE2" s="122"/>
      <c r="BF2" s="122"/>
      <c r="BG2" s="122"/>
      <c r="BH2" s="122"/>
      <c r="BI2" s="122"/>
      <c r="BJ2" s="122"/>
      <c r="BK2" s="122"/>
      <c r="BL2" s="122"/>
      <c r="BM2" s="122"/>
      <c r="BN2" s="122"/>
      <c r="BO2" s="122"/>
      <c r="BP2" s="122"/>
      <c r="BQ2" s="122"/>
      <c r="BR2" s="122"/>
      <c r="BS2" s="122"/>
      <c r="BT2" s="122"/>
      <c r="BU2" s="122"/>
      <c r="BV2" s="122"/>
      <c r="BW2" s="122"/>
      <c r="BX2" s="122"/>
      <c r="BY2" s="122"/>
      <c r="BZ2" s="122"/>
      <c r="CA2" s="122"/>
      <c r="CB2" s="122"/>
      <c r="CC2" s="122"/>
      <c r="CD2" s="122"/>
      <c r="CE2" s="122"/>
      <c r="CF2" s="122"/>
      <c r="CG2" s="122"/>
      <c r="CH2" s="122"/>
      <c r="CI2" s="122"/>
      <c r="CJ2" s="122"/>
      <c r="CK2" s="122"/>
      <c r="CL2" s="122"/>
      <c r="CM2" s="122"/>
      <c r="CN2" s="122"/>
      <c r="CO2" s="122"/>
      <c r="CP2" s="122"/>
      <c r="CQ2" s="122"/>
      <c r="CR2" s="122"/>
      <c r="CS2" s="122"/>
      <c r="CT2" s="122"/>
      <c r="CU2" s="122"/>
    </row>
    <row r="3" spans="1:99" ht="15" customHeight="1" x14ac:dyDescent="0.3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22" t="s">
        <v>177</v>
      </c>
      <c r="BA3" s="122"/>
      <c r="BB3" s="122"/>
      <c r="BC3" s="122"/>
      <c r="BD3" s="122"/>
      <c r="BE3" s="122"/>
      <c r="BF3" s="122"/>
      <c r="BG3" s="122"/>
      <c r="BH3" s="122"/>
      <c r="BI3" s="122"/>
      <c r="BJ3" s="122"/>
      <c r="BK3" s="122"/>
      <c r="BL3" s="122"/>
      <c r="BM3" s="122"/>
      <c r="BN3" s="122"/>
      <c r="BO3" s="122"/>
      <c r="BP3" s="122"/>
      <c r="BQ3" s="122"/>
      <c r="BR3" s="122"/>
      <c r="BS3" s="122"/>
      <c r="BT3" s="122"/>
      <c r="BU3" s="122"/>
      <c r="BV3" s="122"/>
      <c r="BW3" s="122"/>
      <c r="BX3" s="122"/>
      <c r="BY3" s="122"/>
      <c r="BZ3" s="122"/>
      <c r="CA3" s="122"/>
      <c r="CB3" s="122"/>
      <c r="CC3" s="122"/>
      <c r="CD3" s="122"/>
      <c r="CE3" s="122"/>
      <c r="CF3" s="122"/>
      <c r="CG3" s="122"/>
      <c r="CH3" s="122"/>
      <c r="CI3" s="122"/>
      <c r="CJ3" s="122"/>
      <c r="CK3" s="122"/>
      <c r="CL3" s="122"/>
      <c r="CM3" s="122"/>
      <c r="CN3" s="122"/>
      <c r="CO3" s="122"/>
      <c r="CP3" s="122"/>
      <c r="CQ3" s="122"/>
      <c r="CR3" s="122"/>
      <c r="CS3" s="122"/>
      <c r="CT3" s="122"/>
      <c r="CU3" s="122"/>
    </row>
    <row r="4" spans="1:99" ht="18.75" x14ac:dyDescent="0.3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16"/>
      <c r="BA4" s="116"/>
      <c r="BB4" s="116"/>
      <c r="BC4" s="116"/>
      <c r="BD4" s="116"/>
      <c r="BE4" s="116"/>
      <c r="BF4" s="116"/>
      <c r="BG4" s="116"/>
      <c r="BH4" s="116"/>
      <c r="BI4" s="116"/>
      <c r="BJ4" s="116"/>
      <c r="BK4" s="116"/>
      <c r="BL4" s="116"/>
      <c r="BM4" s="116"/>
      <c r="BN4" s="116"/>
      <c r="BO4" s="116"/>
      <c r="BP4" s="116"/>
      <c r="BQ4" s="116"/>
      <c r="BR4" s="116"/>
      <c r="BS4" s="116"/>
      <c r="BT4" s="116"/>
      <c r="BU4" s="116"/>
      <c r="BV4" s="116"/>
      <c r="BW4" s="116"/>
      <c r="BX4" s="116"/>
      <c r="BY4" s="116"/>
      <c r="BZ4" s="116"/>
      <c r="CA4" s="116"/>
      <c r="CB4" s="116"/>
      <c r="CC4" s="116"/>
      <c r="CD4" s="116"/>
      <c r="CE4" s="116"/>
      <c r="CF4" s="116"/>
      <c r="CG4" s="116"/>
      <c r="CH4" s="116"/>
      <c r="CI4" s="116"/>
      <c r="CJ4" s="116"/>
      <c r="CK4" s="116"/>
      <c r="CL4" s="116"/>
      <c r="CM4" s="116"/>
      <c r="CN4" s="116"/>
      <c r="CO4" s="116"/>
      <c r="CP4" s="116"/>
      <c r="CQ4" s="116"/>
      <c r="CR4" s="116"/>
      <c r="CS4" s="116"/>
      <c r="CT4" s="116"/>
      <c r="CU4" s="116"/>
    </row>
    <row r="5" spans="1:99" ht="18.75" x14ac:dyDescent="0.3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16"/>
      <c r="BA5" s="116"/>
      <c r="BB5" s="116"/>
      <c r="BC5" s="116"/>
      <c r="BD5" s="116"/>
      <c r="BE5" s="116"/>
      <c r="BF5" s="116"/>
      <c r="BG5" s="116"/>
      <c r="BH5" s="116"/>
      <c r="BI5" s="116"/>
      <c r="BJ5" s="116"/>
      <c r="BK5" s="116"/>
      <c r="BL5" s="116"/>
      <c r="BM5" s="116"/>
      <c r="BN5" s="116"/>
      <c r="BO5" s="116"/>
      <c r="BP5" s="116"/>
      <c r="BQ5" s="116"/>
      <c r="BR5" s="116"/>
      <c r="BS5" s="116"/>
      <c r="BT5" s="116"/>
      <c r="BU5" s="116"/>
      <c r="BV5" s="116"/>
      <c r="BW5" s="116"/>
      <c r="BX5" s="116"/>
      <c r="BY5" s="116"/>
      <c r="BZ5" s="116"/>
      <c r="CA5" s="116"/>
      <c r="CB5" s="116"/>
      <c r="CC5" s="116"/>
      <c r="CD5" s="116"/>
      <c r="CE5" s="116"/>
      <c r="CF5" s="116"/>
      <c r="CG5" s="116"/>
      <c r="CH5" s="116"/>
      <c r="CI5" s="116"/>
      <c r="CJ5" s="116"/>
      <c r="CK5" s="116"/>
      <c r="CL5" s="116"/>
      <c r="CM5" s="116"/>
      <c r="CN5" s="116"/>
      <c r="CO5" s="116"/>
      <c r="CP5" s="116"/>
      <c r="CQ5" s="116"/>
      <c r="CR5" s="116"/>
      <c r="CS5" s="116"/>
      <c r="CT5" s="116"/>
      <c r="CU5" s="116"/>
    </row>
    <row r="6" spans="1:99" ht="15.75" x14ac:dyDescent="0.2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08" t="s">
        <v>132</v>
      </c>
      <c r="BA6" s="108"/>
      <c r="BB6" s="108"/>
      <c r="BC6" s="108"/>
      <c r="BD6" s="108"/>
      <c r="BE6" s="108"/>
      <c r="BF6" s="108"/>
      <c r="BG6" s="108"/>
      <c r="BH6" s="108"/>
      <c r="BI6" s="108"/>
      <c r="BJ6" s="108"/>
      <c r="BK6" s="108"/>
      <c r="BL6" s="108"/>
      <c r="BM6" s="108"/>
      <c r="BN6" s="108"/>
      <c r="BO6" s="108"/>
      <c r="BP6" s="108"/>
      <c r="BQ6" s="108"/>
      <c r="BR6" s="108"/>
      <c r="BS6" s="108"/>
      <c r="BT6" s="108"/>
      <c r="BU6" s="108"/>
      <c r="BV6" s="108"/>
      <c r="BW6" s="108"/>
      <c r="BX6" s="108"/>
      <c r="BY6" s="108"/>
      <c r="BZ6" s="108"/>
      <c r="CA6" s="108"/>
      <c r="CB6" s="108"/>
      <c r="CC6" s="108"/>
      <c r="CD6" s="108"/>
      <c r="CE6" s="108"/>
      <c r="CF6" s="108"/>
      <c r="CG6" s="108"/>
      <c r="CH6" s="108"/>
      <c r="CI6" s="108"/>
      <c r="CJ6" s="108"/>
      <c r="CK6" s="108"/>
      <c r="CL6" s="108"/>
      <c r="CM6" s="108"/>
      <c r="CN6" s="108"/>
      <c r="CO6" s="108"/>
      <c r="CP6" s="108"/>
      <c r="CQ6" s="108"/>
      <c r="CR6" s="108"/>
      <c r="CS6" s="108"/>
      <c r="CT6" s="108"/>
      <c r="CU6" s="108"/>
    </row>
    <row r="7" spans="1:99" ht="33" customHeight="1" x14ac:dyDescent="0.25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11" t="s">
        <v>184</v>
      </c>
      <c r="BA7" s="111"/>
      <c r="BB7" s="111"/>
      <c r="BC7" s="111"/>
      <c r="BD7" s="111"/>
      <c r="BE7" s="111"/>
      <c r="BF7" s="111"/>
      <c r="BG7" s="111"/>
      <c r="BH7" s="111"/>
      <c r="BI7" s="111"/>
      <c r="BJ7" s="111"/>
      <c r="BK7" s="111"/>
      <c r="BL7" s="111"/>
      <c r="BM7" s="111"/>
      <c r="BN7" s="111"/>
      <c r="BO7" s="111"/>
      <c r="BP7" s="111"/>
      <c r="BQ7" s="111"/>
      <c r="BR7" s="111"/>
      <c r="BS7" s="111"/>
      <c r="BT7" s="111"/>
      <c r="BU7" s="111"/>
      <c r="BV7" s="111"/>
      <c r="BW7" s="111"/>
      <c r="BX7" s="111"/>
      <c r="BY7" s="111"/>
      <c r="BZ7" s="111"/>
      <c r="CA7" s="111"/>
      <c r="CB7" s="111"/>
      <c r="CC7" s="111"/>
      <c r="CD7" s="111"/>
      <c r="CE7" s="111"/>
      <c r="CF7" s="111"/>
      <c r="CG7" s="111"/>
      <c r="CH7" s="111"/>
      <c r="CI7" s="111"/>
      <c r="CJ7" s="111"/>
      <c r="CK7" s="111"/>
      <c r="CL7" s="111"/>
      <c r="CM7" s="111"/>
      <c r="CN7" s="111"/>
      <c r="CO7" s="111"/>
      <c r="CP7" s="111"/>
      <c r="CQ7" s="111"/>
      <c r="CR7" s="111"/>
      <c r="CS7" s="111"/>
      <c r="CT7" s="111"/>
      <c r="CU7" s="111"/>
    </row>
    <row r="8" spans="1:99" s="12" customFormat="1" ht="38.25" customHeight="1" x14ac:dyDescent="0.25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12" t="s">
        <v>133</v>
      </c>
      <c r="BA8" s="112"/>
      <c r="BB8" s="112"/>
      <c r="BC8" s="112"/>
      <c r="BD8" s="112"/>
      <c r="BE8" s="112"/>
      <c r="BF8" s="112"/>
      <c r="BG8" s="112"/>
      <c r="BH8" s="112"/>
      <c r="BI8" s="112"/>
      <c r="BJ8" s="112"/>
      <c r="BK8" s="112"/>
      <c r="BL8" s="112"/>
      <c r="BM8" s="112"/>
      <c r="BN8" s="112"/>
      <c r="BO8" s="112"/>
      <c r="BP8" s="112"/>
      <c r="BQ8" s="112"/>
      <c r="BR8" s="112"/>
      <c r="BS8" s="112"/>
      <c r="BT8" s="112"/>
      <c r="BU8" s="112"/>
      <c r="BV8" s="112"/>
      <c r="BW8" s="112"/>
      <c r="BX8" s="112"/>
      <c r="BY8" s="112"/>
      <c r="BZ8" s="112"/>
      <c r="CA8" s="112"/>
      <c r="CB8" s="112"/>
      <c r="CC8" s="112"/>
      <c r="CD8" s="112"/>
      <c r="CE8" s="112"/>
      <c r="CF8" s="112"/>
      <c r="CG8" s="112"/>
      <c r="CH8" s="112"/>
      <c r="CI8" s="112"/>
      <c r="CJ8" s="112"/>
      <c r="CK8" s="112"/>
      <c r="CL8" s="112"/>
      <c r="CM8" s="112"/>
      <c r="CN8" s="112"/>
      <c r="CO8" s="112"/>
      <c r="CP8" s="112"/>
      <c r="CQ8" s="112"/>
      <c r="CR8" s="112"/>
      <c r="CS8" s="112"/>
      <c r="CT8" s="112"/>
      <c r="CU8" s="112"/>
    </row>
    <row r="9" spans="1:99" ht="23.25" customHeight="1" x14ac:dyDescent="0.25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13"/>
      <c r="BA9" s="113"/>
      <c r="BB9" s="113"/>
      <c r="BC9" s="113"/>
      <c r="BD9" s="113"/>
      <c r="BE9" s="113"/>
      <c r="BF9" s="113"/>
      <c r="BG9" s="113"/>
      <c r="BH9" s="113"/>
      <c r="BI9" s="113"/>
      <c r="BJ9" s="113"/>
      <c r="BK9" s="113"/>
      <c r="BL9" s="113"/>
      <c r="BM9" s="113"/>
      <c r="BN9" s="113"/>
      <c r="BO9" s="113"/>
      <c r="BP9" s="113"/>
      <c r="BQ9" s="113"/>
      <c r="BR9" s="15"/>
      <c r="BS9" s="15"/>
      <c r="BT9" s="113" t="s">
        <v>186</v>
      </c>
      <c r="BU9" s="113"/>
      <c r="BV9" s="113"/>
      <c r="BW9" s="113"/>
      <c r="BX9" s="113"/>
      <c r="BY9" s="113"/>
      <c r="BZ9" s="113"/>
      <c r="CA9" s="113"/>
      <c r="CB9" s="113"/>
      <c r="CC9" s="113"/>
      <c r="CD9" s="113"/>
      <c r="CE9" s="113"/>
      <c r="CF9" s="113"/>
      <c r="CG9" s="113"/>
      <c r="CH9" s="113"/>
      <c r="CI9" s="113"/>
      <c r="CJ9" s="113"/>
      <c r="CK9" s="113"/>
      <c r="CL9" s="113"/>
      <c r="CM9" s="113"/>
      <c r="CN9" s="113"/>
      <c r="CO9" s="113"/>
      <c r="CP9" s="113"/>
      <c r="CQ9" s="113"/>
      <c r="CR9" s="113"/>
      <c r="CS9" s="113"/>
      <c r="CT9" s="113"/>
      <c r="CU9" s="113"/>
    </row>
    <row r="10" spans="1:99" s="12" customFormat="1" ht="15.75" x14ac:dyDescent="0.25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14" t="s">
        <v>134</v>
      </c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  <c r="BM10" s="114"/>
      <c r="BN10" s="114"/>
      <c r="BO10" s="114"/>
      <c r="BP10" s="114"/>
      <c r="BQ10" s="114"/>
      <c r="BR10" s="15"/>
      <c r="BS10" s="15"/>
      <c r="BT10" s="115" t="s">
        <v>135</v>
      </c>
      <c r="BU10" s="115"/>
      <c r="BV10" s="115"/>
      <c r="BW10" s="115"/>
      <c r="BX10" s="115"/>
      <c r="BY10" s="115"/>
      <c r="BZ10" s="115"/>
      <c r="CA10" s="115"/>
      <c r="CB10" s="115"/>
      <c r="CC10" s="115"/>
      <c r="CD10" s="115"/>
      <c r="CE10" s="115"/>
      <c r="CF10" s="115"/>
      <c r="CG10" s="115"/>
      <c r="CH10" s="115"/>
      <c r="CI10" s="115"/>
      <c r="CJ10" s="115"/>
      <c r="CK10" s="115"/>
      <c r="CL10" s="115"/>
      <c r="CM10" s="115"/>
      <c r="CN10" s="115"/>
      <c r="CO10" s="115"/>
      <c r="CP10" s="115"/>
      <c r="CQ10" s="115"/>
      <c r="CR10" s="115"/>
      <c r="CS10" s="115"/>
      <c r="CT10" s="115"/>
      <c r="CU10" s="115"/>
    </row>
    <row r="11" spans="1:99" ht="15.75" x14ac:dyDescent="0.25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09" t="s">
        <v>271</v>
      </c>
      <c r="BH11" s="109"/>
      <c r="BI11" s="109"/>
      <c r="BJ11" s="109"/>
      <c r="BK11" s="15" t="s">
        <v>136</v>
      </c>
      <c r="BL11" s="15"/>
      <c r="BM11" s="15"/>
      <c r="BN11" s="109" t="s">
        <v>272</v>
      </c>
      <c r="BO11" s="109"/>
      <c r="BP11" s="109"/>
      <c r="BQ11" s="109"/>
      <c r="BR11" s="109"/>
      <c r="BS11" s="109"/>
      <c r="BT11" s="109"/>
      <c r="BU11" s="109"/>
      <c r="BV11" s="109"/>
      <c r="BW11" s="109"/>
      <c r="BX11" s="109"/>
      <c r="BY11" s="109"/>
      <c r="BZ11" s="109"/>
      <c r="CA11" s="109"/>
      <c r="CB11" s="109"/>
      <c r="CC11" s="109"/>
      <c r="CD11" s="109"/>
      <c r="CE11" s="109"/>
      <c r="CF11" s="110">
        <v>20</v>
      </c>
      <c r="CG11" s="110"/>
      <c r="CH11" s="110"/>
      <c r="CI11" s="110"/>
      <c r="CJ11" s="37" t="s">
        <v>189</v>
      </c>
      <c r="CK11" s="37"/>
      <c r="CM11" s="15" t="s">
        <v>137</v>
      </c>
      <c r="CN11" s="15"/>
      <c r="CO11" s="15"/>
      <c r="CP11" s="15"/>
      <c r="CQ11" s="15"/>
      <c r="CR11" s="15"/>
      <c r="CS11" s="15"/>
      <c r="CT11" s="15"/>
      <c r="CU11" s="15"/>
    </row>
    <row r="12" spans="1:99" ht="15.75" x14ac:dyDescent="0.25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7"/>
      <c r="CQ12" s="15"/>
      <c r="CR12" s="15"/>
      <c r="CS12" s="15"/>
      <c r="CT12" s="15"/>
      <c r="CU12" s="15"/>
    </row>
    <row r="13" spans="1:99" ht="18.75" x14ac:dyDescent="0.3">
      <c r="A13" s="116" t="s">
        <v>138</v>
      </c>
      <c r="B13" s="116"/>
      <c r="C13" s="116"/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16"/>
      <c r="V13" s="116"/>
      <c r="W13" s="116"/>
      <c r="X13" s="116"/>
      <c r="Y13" s="116"/>
      <c r="Z13" s="116"/>
      <c r="AA13" s="116"/>
      <c r="AB13" s="116"/>
      <c r="AC13" s="116"/>
      <c r="AD13" s="116"/>
      <c r="AE13" s="116"/>
      <c r="AF13" s="116"/>
      <c r="AG13" s="116"/>
      <c r="AH13" s="116"/>
      <c r="AI13" s="116"/>
      <c r="AJ13" s="116"/>
      <c r="AK13" s="116"/>
      <c r="AL13" s="116"/>
      <c r="AM13" s="116"/>
      <c r="AN13" s="116"/>
      <c r="AO13" s="116"/>
      <c r="AP13" s="116"/>
      <c r="AQ13" s="116"/>
      <c r="AR13" s="116"/>
      <c r="AS13" s="116"/>
      <c r="AT13" s="116"/>
      <c r="AU13" s="116"/>
      <c r="AV13" s="116"/>
      <c r="AW13" s="116"/>
      <c r="AX13" s="116"/>
      <c r="AY13" s="116"/>
      <c r="AZ13" s="116"/>
      <c r="BA13" s="116"/>
      <c r="BB13" s="116"/>
      <c r="BC13" s="116"/>
      <c r="BD13" s="116"/>
      <c r="BE13" s="116"/>
      <c r="BF13" s="116"/>
      <c r="BG13" s="116"/>
      <c r="BH13" s="116"/>
      <c r="BI13" s="116"/>
      <c r="BJ13" s="116"/>
      <c r="BK13" s="116"/>
      <c r="BL13" s="116"/>
      <c r="BM13" s="116"/>
      <c r="BN13" s="116"/>
      <c r="BO13" s="116"/>
      <c r="BP13" s="116"/>
      <c r="BQ13" s="116"/>
      <c r="BR13" s="116"/>
      <c r="BS13" s="116"/>
      <c r="BT13" s="116"/>
      <c r="BU13" s="116"/>
      <c r="BV13" s="116"/>
      <c r="BW13" s="116"/>
      <c r="BX13" s="116"/>
      <c r="BY13" s="116"/>
      <c r="BZ13" s="116"/>
      <c r="CA13" s="116"/>
      <c r="CB13" s="116"/>
      <c r="CC13" s="116"/>
      <c r="CD13" s="116"/>
      <c r="CE13" s="116"/>
      <c r="CF13" s="116"/>
      <c r="CG13" s="116"/>
      <c r="CH13" s="116"/>
      <c r="CI13" s="116"/>
      <c r="CJ13" s="116"/>
      <c r="CK13" s="116"/>
      <c r="CL13" s="116"/>
      <c r="CM13" s="116"/>
      <c r="CN13" s="116"/>
      <c r="CO13" s="116"/>
      <c r="CP13" s="116"/>
      <c r="CQ13" s="116"/>
      <c r="CR13" s="116"/>
      <c r="CS13" s="116"/>
      <c r="CT13" s="116"/>
      <c r="CU13" s="116"/>
    </row>
    <row r="14" spans="1:99" s="43" customFormat="1" ht="18.75" x14ac:dyDescent="0.3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41"/>
      <c r="AI14" s="14"/>
      <c r="AJ14" s="14"/>
      <c r="AK14" s="14"/>
      <c r="AL14" s="14"/>
      <c r="AM14" s="14"/>
      <c r="AN14" s="14"/>
      <c r="AO14" s="14"/>
      <c r="AP14" s="14"/>
      <c r="AQ14" s="42"/>
      <c r="AR14" s="42"/>
      <c r="AS14" s="42"/>
      <c r="AT14" s="14"/>
      <c r="AU14" s="14"/>
      <c r="AV14" s="42" t="s">
        <v>139</v>
      </c>
      <c r="AW14" s="123" t="s">
        <v>189</v>
      </c>
      <c r="AX14" s="123"/>
      <c r="AY14" s="123"/>
      <c r="AZ14" s="123"/>
      <c r="BA14" s="14" t="s">
        <v>140</v>
      </c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</row>
    <row r="15" spans="1:99" ht="15.75" x14ac:dyDescent="0.25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</row>
    <row r="16" spans="1:99" ht="15.75" x14ac:dyDescent="0.25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21" t="s">
        <v>141</v>
      </c>
      <c r="CI16" s="121"/>
      <c r="CJ16" s="121"/>
      <c r="CK16" s="121"/>
      <c r="CL16" s="121"/>
      <c r="CM16" s="121"/>
      <c r="CN16" s="121"/>
      <c r="CO16" s="121"/>
      <c r="CP16" s="121"/>
      <c r="CQ16" s="121"/>
      <c r="CR16" s="121"/>
      <c r="CS16" s="121"/>
      <c r="CT16" s="121"/>
      <c r="CU16" s="121"/>
    </row>
    <row r="17" spans="1:99" ht="15.75" x14ac:dyDescent="0.25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6" t="s">
        <v>142</v>
      </c>
      <c r="CG17" s="15"/>
      <c r="CH17" s="118"/>
      <c r="CI17" s="119"/>
      <c r="CJ17" s="119"/>
      <c r="CK17" s="119"/>
      <c r="CL17" s="119"/>
      <c r="CM17" s="119"/>
      <c r="CN17" s="119"/>
      <c r="CO17" s="119"/>
      <c r="CP17" s="119"/>
      <c r="CQ17" s="119"/>
      <c r="CR17" s="119"/>
      <c r="CS17" s="119"/>
      <c r="CT17" s="119"/>
      <c r="CU17" s="120"/>
    </row>
    <row r="18" spans="1:99" ht="15.75" x14ac:dyDescent="0.25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6" t="s">
        <v>136</v>
      </c>
      <c r="Z18" s="109" t="s">
        <v>271</v>
      </c>
      <c r="AA18" s="109"/>
      <c r="AB18" s="109"/>
      <c r="AC18" s="106" t="s">
        <v>272</v>
      </c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  <c r="AS18" s="106"/>
      <c r="AT18" s="106"/>
      <c r="AU18" s="38"/>
      <c r="AV18" s="38"/>
      <c r="AW18" s="38"/>
      <c r="AX18" s="37"/>
      <c r="AY18" s="39" t="s">
        <v>162</v>
      </c>
      <c r="AZ18" s="39"/>
      <c r="BA18" s="39"/>
      <c r="BB18" s="117">
        <v>17</v>
      </c>
      <c r="BC18" s="117"/>
      <c r="BD18" s="117"/>
      <c r="BE18" s="15" t="s">
        <v>137</v>
      </c>
      <c r="BF18" s="15"/>
      <c r="BG18" s="38"/>
      <c r="BH18" s="39"/>
      <c r="BI18" s="39"/>
      <c r="BJ18" s="39"/>
      <c r="BK18" s="39"/>
      <c r="BL18" s="40"/>
      <c r="BM18" s="15"/>
      <c r="BN18" s="15"/>
      <c r="BO18" s="15"/>
      <c r="BP18" s="15"/>
      <c r="BQ18" s="15"/>
      <c r="BR18" s="18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6" t="s">
        <v>143</v>
      </c>
      <c r="CG18" s="15"/>
      <c r="CH18" s="118" t="s">
        <v>273</v>
      </c>
      <c r="CI18" s="119"/>
      <c r="CJ18" s="119"/>
      <c r="CK18" s="119"/>
      <c r="CL18" s="119"/>
      <c r="CM18" s="119"/>
      <c r="CN18" s="119"/>
      <c r="CO18" s="119"/>
      <c r="CP18" s="119"/>
      <c r="CQ18" s="119"/>
      <c r="CR18" s="119"/>
      <c r="CS18" s="119"/>
      <c r="CT18" s="119"/>
      <c r="CU18" s="120"/>
    </row>
    <row r="19" spans="1:99" ht="15.75" x14ac:dyDescent="0.25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8"/>
      <c r="BS19" s="18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6"/>
      <c r="CG19" s="15"/>
      <c r="CH19" s="118"/>
      <c r="CI19" s="119"/>
      <c r="CJ19" s="119"/>
      <c r="CK19" s="119"/>
      <c r="CL19" s="119"/>
      <c r="CM19" s="119"/>
      <c r="CN19" s="119"/>
      <c r="CO19" s="119"/>
      <c r="CP19" s="119"/>
      <c r="CQ19" s="119"/>
      <c r="CR19" s="119"/>
      <c r="CS19" s="119"/>
      <c r="CT19" s="119"/>
      <c r="CU19" s="120"/>
    </row>
    <row r="20" spans="1:99" ht="30.75" customHeight="1" x14ac:dyDescent="0.25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8"/>
      <c r="BS20" s="18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6"/>
      <c r="CG20" s="15"/>
      <c r="CH20" s="118"/>
      <c r="CI20" s="119"/>
      <c r="CJ20" s="119"/>
      <c r="CK20" s="119"/>
      <c r="CL20" s="119"/>
      <c r="CM20" s="119"/>
      <c r="CN20" s="119"/>
      <c r="CO20" s="119"/>
      <c r="CP20" s="119"/>
      <c r="CQ20" s="119"/>
      <c r="CR20" s="119"/>
      <c r="CS20" s="119"/>
      <c r="CT20" s="119"/>
      <c r="CU20" s="120"/>
    </row>
    <row r="21" spans="1:99" ht="30" customHeight="1" x14ac:dyDescent="0.25">
      <c r="A21" s="19" t="s">
        <v>163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07" t="s">
        <v>188</v>
      </c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7"/>
      <c r="AV21" s="107"/>
      <c r="AW21" s="107"/>
      <c r="AX21" s="107"/>
      <c r="AY21" s="107"/>
      <c r="AZ21" s="107"/>
      <c r="BA21" s="107"/>
      <c r="BB21" s="107"/>
      <c r="BC21" s="107"/>
      <c r="BD21" s="107"/>
      <c r="BE21" s="107"/>
      <c r="BF21" s="107"/>
      <c r="BG21" s="107"/>
      <c r="BH21" s="107"/>
      <c r="BI21" s="107"/>
      <c r="BJ21" s="107"/>
      <c r="BK21" s="107"/>
      <c r="BL21" s="107"/>
      <c r="BM21" s="107"/>
      <c r="BN21" s="107"/>
      <c r="BO21" s="107"/>
      <c r="BP21" s="107"/>
      <c r="BQ21" s="107"/>
      <c r="BR21" s="107"/>
      <c r="BS21" s="107"/>
      <c r="BT21" s="107"/>
      <c r="BU21" s="107"/>
      <c r="BV21" s="107"/>
      <c r="BW21" s="15"/>
      <c r="BX21" s="15"/>
      <c r="BY21" s="15"/>
      <c r="BZ21" s="15"/>
      <c r="CA21" s="15"/>
      <c r="CB21" s="15"/>
      <c r="CC21" s="15"/>
      <c r="CD21" s="15"/>
      <c r="CE21" s="15"/>
      <c r="CF21" s="16" t="s">
        <v>144</v>
      </c>
      <c r="CG21" s="15"/>
      <c r="CH21" s="118" t="s">
        <v>167</v>
      </c>
      <c r="CI21" s="119"/>
      <c r="CJ21" s="119"/>
      <c r="CK21" s="119"/>
      <c r="CL21" s="119"/>
      <c r="CM21" s="119"/>
      <c r="CN21" s="119"/>
      <c r="CO21" s="119"/>
      <c r="CP21" s="119"/>
      <c r="CQ21" s="119"/>
      <c r="CR21" s="119"/>
      <c r="CS21" s="119"/>
      <c r="CT21" s="119"/>
      <c r="CU21" s="120"/>
    </row>
    <row r="22" spans="1:99" ht="15.75" x14ac:dyDescent="0.25">
      <c r="A22" s="20" t="s">
        <v>164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7"/>
      <c r="AV22" s="107"/>
      <c r="AW22" s="107"/>
      <c r="AX22" s="107"/>
      <c r="AY22" s="107"/>
      <c r="AZ22" s="107"/>
      <c r="BA22" s="107"/>
      <c r="BB22" s="107"/>
      <c r="BC22" s="107"/>
      <c r="BD22" s="107"/>
      <c r="BE22" s="107"/>
      <c r="BF22" s="107"/>
      <c r="BG22" s="107"/>
      <c r="BH22" s="107"/>
      <c r="BI22" s="107"/>
      <c r="BJ22" s="107"/>
      <c r="BK22" s="107"/>
      <c r="BL22" s="107"/>
      <c r="BM22" s="107"/>
      <c r="BN22" s="107"/>
      <c r="BO22" s="107"/>
      <c r="BP22" s="107"/>
      <c r="BQ22" s="107"/>
      <c r="BR22" s="107"/>
      <c r="BS22" s="107"/>
      <c r="BT22" s="107"/>
      <c r="BU22" s="107"/>
      <c r="BV22" s="107"/>
      <c r="BW22" s="15"/>
      <c r="BX22" s="15"/>
      <c r="BY22" s="15"/>
      <c r="BZ22" s="15"/>
      <c r="CA22" s="15"/>
      <c r="CB22" s="15"/>
      <c r="CC22" s="15"/>
      <c r="CD22" s="15"/>
      <c r="CE22" s="15"/>
      <c r="CF22" s="21"/>
      <c r="CG22" s="15"/>
      <c r="CH22" s="118"/>
      <c r="CI22" s="119"/>
      <c r="CJ22" s="119"/>
      <c r="CK22" s="119"/>
      <c r="CL22" s="119"/>
      <c r="CM22" s="119"/>
      <c r="CN22" s="119"/>
      <c r="CO22" s="119"/>
      <c r="CP22" s="119"/>
      <c r="CQ22" s="119"/>
      <c r="CR22" s="119"/>
      <c r="CS22" s="119"/>
      <c r="CT22" s="119"/>
      <c r="CU22" s="120"/>
    </row>
    <row r="23" spans="1:99" ht="15.75" x14ac:dyDescent="0.25">
      <c r="A23" s="19" t="s">
        <v>165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7"/>
      <c r="AV23" s="107"/>
      <c r="AW23" s="107"/>
      <c r="AX23" s="107"/>
      <c r="AY23" s="107"/>
      <c r="AZ23" s="107"/>
      <c r="BA23" s="107"/>
      <c r="BB23" s="107"/>
      <c r="BC23" s="107"/>
      <c r="BD23" s="107"/>
      <c r="BE23" s="107"/>
      <c r="BF23" s="107"/>
      <c r="BG23" s="107"/>
      <c r="BH23" s="107"/>
      <c r="BI23" s="107"/>
      <c r="BJ23" s="107"/>
      <c r="BK23" s="107"/>
      <c r="BL23" s="107"/>
      <c r="BM23" s="107"/>
      <c r="BN23" s="107"/>
      <c r="BO23" s="107"/>
      <c r="BP23" s="107"/>
      <c r="BQ23" s="107"/>
      <c r="BR23" s="107"/>
      <c r="BS23" s="107"/>
      <c r="BT23" s="107"/>
      <c r="BU23" s="107"/>
      <c r="BV23" s="107"/>
      <c r="BW23" s="15"/>
      <c r="BX23" s="15"/>
      <c r="BY23" s="15"/>
      <c r="BZ23" s="15"/>
      <c r="CA23" s="15"/>
      <c r="CB23" s="15"/>
      <c r="CC23" s="15"/>
      <c r="CD23" s="15"/>
      <c r="CE23" s="15"/>
      <c r="CF23" s="21"/>
      <c r="CG23" s="15"/>
      <c r="CH23" s="118"/>
      <c r="CI23" s="119"/>
      <c r="CJ23" s="119"/>
      <c r="CK23" s="119"/>
      <c r="CL23" s="119"/>
      <c r="CM23" s="119"/>
      <c r="CN23" s="119"/>
      <c r="CO23" s="119"/>
      <c r="CP23" s="119"/>
      <c r="CQ23" s="119"/>
      <c r="CR23" s="119"/>
      <c r="CS23" s="119"/>
      <c r="CT23" s="119"/>
      <c r="CU23" s="120"/>
    </row>
    <row r="24" spans="1:99" ht="15" customHeight="1" x14ac:dyDescent="0.25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15"/>
      <c r="BN24" s="15"/>
      <c r="BO24" s="15"/>
      <c r="BP24" s="15"/>
      <c r="BQ24" s="15"/>
      <c r="BR24" s="18"/>
      <c r="BS24" s="18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6"/>
      <c r="CG24" s="15"/>
      <c r="CH24" s="129"/>
      <c r="CI24" s="130"/>
      <c r="CJ24" s="130"/>
      <c r="CK24" s="130"/>
      <c r="CL24" s="130"/>
      <c r="CM24" s="130"/>
      <c r="CN24" s="130"/>
      <c r="CO24" s="130"/>
      <c r="CP24" s="130"/>
      <c r="CQ24" s="130"/>
      <c r="CR24" s="130"/>
      <c r="CS24" s="130"/>
      <c r="CT24" s="130"/>
      <c r="CU24" s="131"/>
    </row>
    <row r="25" spans="1:99" s="13" customFormat="1" ht="15.75" x14ac:dyDescent="0.25">
      <c r="A25" s="23" t="s">
        <v>145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137" t="s">
        <v>170</v>
      </c>
      <c r="AG25" s="137"/>
      <c r="AH25" s="137"/>
      <c r="AI25" s="137"/>
      <c r="AJ25" s="137"/>
      <c r="AK25" s="137"/>
      <c r="AL25" s="137"/>
      <c r="AM25" s="137"/>
      <c r="AN25" s="137"/>
      <c r="AO25" s="137"/>
      <c r="AP25" s="137"/>
      <c r="AQ25" s="137"/>
      <c r="AR25" s="137"/>
      <c r="AS25" s="137"/>
      <c r="AT25" s="137"/>
      <c r="AU25" s="137"/>
      <c r="AV25" s="137"/>
      <c r="AW25" s="137"/>
      <c r="AX25" s="137"/>
      <c r="AY25" s="137"/>
      <c r="AZ25" s="137"/>
      <c r="BA25" s="137"/>
      <c r="BB25" s="137"/>
      <c r="BC25" s="137"/>
      <c r="BD25" s="137"/>
      <c r="BE25" s="137"/>
      <c r="BF25" s="137"/>
      <c r="BG25" s="137"/>
      <c r="BH25" s="137"/>
      <c r="BI25" s="137"/>
      <c r="BJ25" s="137"/>
      <c r="BK25" s="137"/>
      <c r="BL25" s="137"/>
      <c r="BM25" s="137"/>
      <c r="BN25" s="137"/>
      <c r="BO25" s="137"/>
      <c r="BP25" s="137"/>
      <c r="BQ25" s="23"/>
      <c r="BR25" s="23"/>
      <c r="BS25" s="23"/>
      <c r="BT25" s="23"/>
      <c r="BU25" s="23"/>
      <c r="BV25" s="23"/>
      <c r="BW25" s="23"/>
      <c r="BX25" s="23"/>
      <c r="BY25" s="23"/>
      <c r="BZ25" s="23"/>
      <c r="CA25" s="23"/>
      <c r="CB25" s="23"/>
      <c r="CC25" s="23"/>
      <c r="CD25" s="23"/>
      <c r="CE25" s="23"/>
      <c r="CF25" s="24"/>
      <c r="CG25" s="23"/>
      <c r="CH25" s="132"/>
      <c r="CI25" s="133"/>
      <c r="CJ25" s="133"/>
      <c r="CK25" s="133"/>
      <c r="CL25" s="133"/>
      <c r="CM25" s="133"/>
      <c r="CN25" s="133"/>
      <c r="CO25" s="133"/>
      <c r="CP25" s="133"/>
      <c r="CQ25" s="133"/>
      <c r="CR25" s="133"/>
      <c r="CS25" s="133"/>
      <c r="CT25" s="133"/>
      <c r="CU25" s="134"/>
    </row>
    <row r="26" spans="1:99" s="13" customFormat="1" ht="30.75" customHeight="1" x14ac:dyDescent="0.25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34"/>
      <c r="BJ26" s="34"/>
      <c r="BK26" s="34"/>
      <c r="BL26" s="34"/>
      <c r="BM26" s="34"/>
      <c r="BN26" s="34"/>
      <c r="BO26" s="34"/>
      <c r="BP26" s="34"/>
      <c r="BQ26" s="23"/>
      <c r="BR26" s="23"/>
      <c r="BS26" s="23"/>
      <c r="BT26" s="23"/>
      <c r="BU26" s="135" t="s">
        <v>154</v>
      </c>
      <c r="BV26" s="135"/>
      <c r="BW26" s="135"/>
      <c r="BX26" s="135"/>
      <c r="BY26" s="135"/>
      <c r="BZ26" s="135"/>
      <c r="CA26" s="135"/>
      <c r="CB26" s="135"/>
      <c r="CC26" s="135"/>
      <c r="CD26" s="135"/>
      <c r="CE26" s="135"/>
      <c r="CF26" s="135"/>
      <c r="CG26" s="136"/>
      <c r="CH26" s="132" t="s">
        <v>190</v>
      </c>
      <c r="CI26" s="133"/>
      <c r="CJ26" s="133"/>
      <c r="CK26" s="133"/>
      <c r="CL26" s="133"/>
      <c r="CM26" s="133"/>
      <c r="CN26" s="133"/>
      <c r="CO26" s="133"/>
      <c r="CP26" s="133"/>
      <c r="CQ26" s="133"/>
      <c r="CR26" s="133"/>
      <c r="CS26" s="133"/>
      <c r="CT26" s="133"/>
      <c r="CU26" s="134"/>
    </row>
    <row r="27" spans="1:99" s="13" customFormat="1" ht="15.75" x14ac:dyDescent="0.25">
      <c r="A27" s="25" t="s">
        <v>146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  <c r="CA27" s="23"/>
      <c r="CB27" s="23"/>
      <c r="CC27" s="23"/>
      <c r="CD27" s="23"/>
      <c r="CE27" s="23"/>
      <c r="CF27" s="26" t="s">
        <v>147</v>
      </c>
      <c r="CG27" s="23"/>
      <c r="CH27" s="124" t="s">
        <v>148</v>
      </c>
      <c r="CI27" s="125"/>
      <c r="CJ27" s="125"/>
      <c r="CK27" s="125"/>
      <c r="CL27" s="125"/>
      <c r="CM27" s="125"/>
      <c r="CN27" s="125"/>
      <c r="CO27" s="125"/>
      <c r="CP27" s="125"/>
      <c r="CQ27" s="125"/>
      <c r="CR27" s="125"/>
      <c r="CS27" s="125"/>
      <c r="CT27" s="125"/>
      <c r="CU27" s="126"/>
    </row>
    <row r="28" spans="1:99" s="13" customFormat="1" ht="15.75" x14ac:dyDescent="0.25">
      <c r="A28" s="25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5"/>
      <c r="BR28" s="23"/>
      <c r="BS28" s="23"/>
      <c r="BT28" s="23"/>
      <c r="BU28" s="23"/>
      <c r="BV28" s="23"/>
      <c r="BW28" s="23"/>
      <c r="BX28" s="23"/>
      <c r="BY28" s="23"/>
      <c r="BZ28" s="23"/>
      <c r="CA28" s="23"/>
      <c r="CB28" s="23"/>
      <c r="CC28" s="23"/>
      <c r="CD28" s="23"/>
      <c r="CE28" s="23"/>
      <c r="CF28" s="23"/>
      <c r="CG28" s="23"/>
      <c r="CH28" s="27"/>
      <c r="CI28" s="27"/>
      <c r="CJ28" s="27"/>
      <c r="CK28" s="27"/>
      <c r="CL28" s="27"/>
      <c r="CM28" s="27"/>
      <c r="CN28" s="27"/>
      <c r="CO28" s="27"/>
      <c r="CP28" s="27"/>
      <c r="CQ28" s="27"/>
      <c r="CR28" s="27"/>
      <c r="CS28" s="27"/>
      <c r="CT28" s="27"/>
      <c r="CU28" s="27"/>
    </row>
    <row r="29" spans="1:99" ht="15.75" x14ac:dyDescent="0.25">
      <c r="A29" s="19" t="s">
        <v>149</v>
      </c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15"/>
      <c r="AF29" s="29"/>
      <c r="AG29" s="29"/>
      <c r="AH29" s="29"/>
      <c r="AI29" s="29"/>
      <c r="AJ29" s="29"/>
      <c r="AK29" s="29"/>
      <c r="AL29" s="29"/>
      <c r="AM29" s="29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0"/>
      <c r="CA29" s="30"/>
      <c r="CB29" s="30"/>
      <c r="CC29" s="30"/>
      <c r="CD29" s="30"/>
      <c r="CE29" s="30"/>
      <c r="CF29" s="30"/>
      <c r="CG29" s="30"/>
      <c r="CH29" s="30"/>
      <c r="CI29" s="30"/>
      <c r="CJ29" s="30"/>
      <c r="CK29" s="30"/>
      <c r="CL29" s="30"/>
      <c r="CM29" s="30"/>
      <c r="CN29" s="30"/>
      <c r="CO29" s="30"/>
      <c r="CP29" s="30"/>
      <c r="CQ29" s="30"/>
      <c r="CR29" s="30"/>
      <c r="CS29" s="30"/>
      <c r="CT29" s="30"/>
      <c r="CU29" s="30"/>
    </row>
    <row r="30" spans="1:99" ht="15.75" x14ac:dyDescent="0.25">
      <c r="A30" s="19" t="s">
        <v>150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15"/>
      <c r="AF30" s="29"/>
      <c r="AG30" s="29"/>
      <c r="AH30" s="29"/>
      <c r="AI30" s="29"/>
      <c r="AJ30" s="29"/>
      <c r="AK30" s="29"/>
      <c r="AL30" s="29"/>
      <c r="AM30" s="29"/>
      <c r="AN30" s="30"/>
      <c r="AO30" s="30"/>
      <c r="AP30" s="30"/>
      <c r="AQ30" s="30"/>
      <c r="AR30" s="30"/>
      <c r="AS30" s="30"/>
      <c r="AT30" s="30"/>
      <c r="AU30" s="30"/>
      <c r="AV30" s="30"/>
      <c r="AW30" s="127" t="s">
        <v>168</v>
      </c>
      <c r="AX30" s="127"/>
      <c r="AY30" s="127"/>
      <c r="AZ30" s="127"/>
      <c r="BA30" s="127"/>
      <c r="BB30" s="127"/>
      <c r="BC30" s="127"/>
      <c r="BD30" s="127"/>
      <c r="BE30" s="127"/>
      <c r="BF30" s="127"/>
      <c r="BG30" s="127"/>
      <c r="BH30" s="127"/>
      <c r="BI30" s="127"/>
      <c r="BJ30" s="127"/>
      <c r="BK30" s="127"/>
      <c r="BL30" s="127"/>
      <c r="BM30" s="127"/>
      <c r="BN30" s="127"/>
      <c r="BO30" s="127"/>
      <c r="BP30" s="127"/>
      <c r="BQ30" s="127"/>
      <c r="BR30" s="127"/>
      <c r="BS30" s="127"/>
      <c r="BT30" s="127"/>
      <c r="BU30" s="127"/>
      <c r="BV30" s="127"/>
      <c r="BW30" s="127"/>
      <c r="BX30" s="127"/>
      <c r="BY30" s="127"/>
      <c r="BZ30" s="127"/>
      <c r="CA30" s="127"/>
      <c r="CB30" s="127"/>
      <c r="CC30" s="127"/>
      <c r="CD30" s="127"/>
      <c r="CE30" s="127"/>
      <c r="CF30" s="127"/>
      <c r="CG30" s="127"/>
      <c r="CH30" s="127"/>
      <c r="CI30" s="127"/>
      <c r="CJ30" s="127"/>
      <c r="CK30" s="127"/>
      <c r="CL30" s="127"/>
      <c r="CM30" s="127"/>
      <c r="CN30" s="127"/>
      <c r="CO30" s="127"/>
      <c r="CP30" s="127"/>
      <c r="CQ30" s="127"/>
      <c r="CR30" s="127"/>
      <c r="CS30" s="127"/>
      <c r="CT30" s="127"/>
      <c r="CU30" s="127"/>
    </row>
    <row r="31" spans="1:99" ht="15.75" x14ac:dyDescent="0.25">
      <c r="A31" s="19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31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29"/>
      <c r="BR31" s="29"/>
      <c r="BS31" s="29"/>
      <c r="BT31" s="29"/>
      <c r="BU31" s="29"/>
      <c r="BV31" s="29"/>
      <c r="BW31" s="29"/>
      <c r="BX31" s="29"/>
      <c r="BY31" s="29"/>
      <c r="BZ31" s="29"/>
      <c r="CA31" s="29"/>
      <c r="CB31" s="29"/>
      <c r="CC31" s="29"/>
      <c r="CD31" s="29"/>
      <c r="CE31" s="29"/>
      <c r="CF31" s="29"/>
      <c r="CG31" s="29"/>
      <c r="CH31" s="32"/>
      <c r="CI31" s="32"/>
      <c r="CJ31" s="32"/>
      <c r="CK31" s="32"/>
      <c r="CL31" s="32"/>
      <c r="CM31" s="32"/>
      <c r="CN31" s="15"/>
      <c r="CO31" s="15"/>
      <c r="CP31" s="15"/>
      <c r="CQ31" s="15"/>
      <c r="CR31" s="15"/>
      <c r="CS31" s="15"/>
      <c r="CT31" s="15"/>
      <c r="CU31" s="15"/>
    </row>
    <row r="32" spans="1:99" ht="15.75" x14ac:dyDescent="0.25">
      <c r="A32" s="19" t="s">
        <v>151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33"/>
      <c r="BK32" s="33"/>
      <c r="BL32" s="33"/>
      <c r="BM32" s="33"/>
      <c r="BN32" s="33"/>
      <c r="BO32" s="33"/>
      <c r="BP32" s="33"/>
      <c r="BQ32" s="33"/>
      <c r="BR32" s="33"/>
      <c r="BS32" s="33"/>
      <c r="BT32" s="33"/>
      <c r="BU32" s="33"/>
      <c r="BV32" s="33"/>
      <c r="BW32" s="33"/>
      <c r="BX32" s="33"/>
      <c r="BY32" s="33"/>
      <c r="BZ32" s="33"/>
      <c r="CA32" s="33"/>
      <c r="CB32" s="33"/>
      <c r="CC32" s="33"/>
      <c r="CD32" s="33"/>
      <c r="CE32" s="33"/>
      <c r="CF32" s="33"/>
      <c r="CG32" s="33"/>
      <c r="CH32" s="33"/>
      <c r="CI32" s="33"/>
      <c r="CJ32" s="33"/>
      <c r="CK32" s="33"/>
      <c r="CL32" s="33"/>
      <c r="CM32" s="33"/>
      <c r="CN32" s="33"/>
      <c r="CO32" s="33"/>
      <c r="CP32" s="33"/>
      <c r="CQ32" s="33"/>
      <c r="CR32" s="33"/>
      <c r="CS32" s="33"/>
      <c r="CT32" s="33"/>
      <c r="CU32" s="33"/>
    </row>
    <row r="33" spans="1:99" ht="15.75" x14ac:dyDescent="0.25">
      <c r="A33" s="19" t="s">
        <v>152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3"/>
      <c r="BJ33" s="33"/>
      <c r="BK33" s="33"/>
      <c r="BL33" s="33"/>
      <c r="BM33" s="33"/>
      <c r="BN33" s="33"/>
      <c r="BO33" s="33"/>
      <c r="BP33" s="33"/>
      <c r="BQ33" s="33"/>
      <c r="BR33" s="33"/>
      <c r="BS33" s="33"/>
      <c r="BT33" s="33"/>
      <c r="BU33" s="33"/>
      <c r="BV33" s="33"/>
      <c r="BW33" s="33"/>
      <c r="BX33" s="33"/>
      <c r="BY33" s="33"/>
      <c r="BZ33" s="33"/>
      <c r="CA33" s="33"/>
      <c r="CB33" s="33"/>
      <c r="CC33" s="33"/>
      <c r="CD33" s="33"/>
      <c r="CE33" s="33"/>
      <c r="CF33" s="33"/>
      <c r="CG33" s="33"/>
      <c r="CH33" s="33"/>
      <c r="CI33" s="33"/>
      <c r="CJ33" s="33"/>
      <c r="CK33" s="33"/>
      <c r="CL33" s="33"/>
      <c r="CM33" s="33"/>
      <c r="CN33" s="33"/>
      <c r="CO33" s="33"/>
      <c r="CP33" s="33"/>
      <c r="CQ33" s="33"/>
      <c r="CR33" s="33"/>
      <c r="CS33" s="33"/>
      <c r="CT33" s="33"/>
      <c r="CU33" s="33"/>
    </row>
    <row r="34" spans="1:99" ht="15.75" x14ac:dyDescent="0.25">
      <c r="A34" s="19" t="s">
        <v>153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33"/>
      <c r="AO34" s="33"/>
      <c r="AP34" s="33"/>
      <c r="AQ34" s="33"/>
      <c r="AR34" s="33"/>
      <c r="AS34" s="33"/>
      <c r="AT34" s="33"/>
      <c r="AU34" s="33"/>
      <c r="AV34" s="128" t="s">
        <v>169</v>
      </c>
      <c r="AW34" s="128"/>
      <c r="AX34" s="128"/>
      <c r="AY34" s="128"/>
      <c r="AZ34" s="128"/>
      <c r="BA34" s="128"/>
      <c r="BB34" s="128"/>
      <c r="BC34" s="128"/>
      <c r="BD34" s="128"/>
      <c r="BE34" s="128"/>
      <c r="BF34" s="128"/>
      <c r="BG34" s="128"/>
      <c r="BH34" s="128"/>
      <c r="BI34" s="128"/>
      <c r="BJ34" s="128"/>
      <c r="BK34" s="128"/>
      <c r="BL34" s="128"/>
      <c r="BM34" s="128"/>
      <c r="BN34" s="128"/>
      <c r="BO34" s="128"/>
      <c r="BP34" s="128"/>
      <c r="BQ34" s="128"/>
      <c r="BR34" s="128"/>
      <c r="BS34" s="128"/>
      <c r="BT34" s="128"/>
      <c r="BU34" s="128"/>
      <c r="BV34" s="128"/>
      <c r="BW34" s="128"/>
      <c r="BX34" s="128"/>
      <c r="BY34" s="128"/>
      <c r="BZ34" s="128"/>
      <c r="CA34" s="128"/>
      <c r="CB34" s="128"/>
      <c r="CC34" s="128"/>
      <c r="CD34" s="128"/>
      <c r="CE34" s="128"/>
      <c r="CF34" s="128"/>
      <c r="CG34" s="128"/>
      <c r="CH34" s="128"/>
      <c r="CI34" s="128"/>
      <c r="CJ34" s="128"/>
      <c r="CK34" s="128"/>
      <c r="CL34" s="128"/>
      <c r="CM34" s="128"/>
      <c r="CN34" s="128"/>
      <c r="CO34" s="128"/>
      <c r="CP34" s="128"/>
      <c r="CQ34" s="128"/>
      <c r="CR34" s="128"/>
      <c r="CS34" s="128"/>
      <c r="CT34" s="128"/>
      <c r="CU34" s="128"/>
    </row>
    <row r="35" spans="1:99" ht="15.75" x14ac:dyDescent="0.25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</row>
    <row r="36" spans="1:99" ht="15.75" x14ac:dyDescent="0.25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</row>
  </sheetData>
  <mergeCells count="37">
    <mergeCell ref="CH27:CU27"/>
    <mergeCell ref="AW30:CU30"/>
    <mergeCell ref="AV34:CU34"/>
    <mergeCell ref="CH24:CU24"/>
    <mergeCell ref="CH22:CU22"/>
    <mergeCell ref="CH26:CU26"/>
    <mergeCell ref="BU26:CG26"/>
    <mergeCell ref="AF25:BP25"/>
    <mergeCell ref="CH25:CU25"/>
    <mergeCell ref="CH23:CU23"/>
    <mergeCell ref="CH20:CU20"/>
    <mergeCell ref="AW14:AZ14"/>
    <mergeCell ref="CH17:CU17"/>
    <mergeCell ref="CH18:CU18"/>
    <mergeCell ref="CH19:CU19"/>
    <mergeCell ref="CH16:CU16"/>
    <mergeCell ref="AZ1:CU1"/>
    <mergeCell ref="AZ2:CU2"/>
    <mergeCell ref="AZ3:CU3"/>
    <mergeCell ref="AZ4:CU4"/>
    <mergeCell ref="AZ5:CU5"/>
    <mergeCell ref="AC18:AT18"/>
    <mergeCell ref="AC21:BV23"/>
    <mergeCell ref="AZ6:CU6"/>
    <mergeCell ref="BG11:BJ11"/>
    <mergeCell ref="BN11:CE11"/>
    <mergeCell ref="CF11:CI11"/>
    <mergeCell ref="AZ7:CU7"/>
    <mergeCell ref="AZ8:CU8"/>
    <mergeCell ref="AZ9:BQ9"/>
    <mergeCell ref="BT9:CU9"/>
    <mergeCell ref="AZ10:BQ10"/>
    <mergeCell ref="BT10:CU10"/>
    <mergeCell ref="A13:CU13"/>
    <mergeCell ref="Z18:AB18"/>
    <mergeCell ref="BB18:BD18"/>
    <mergeCell ref="CH21:CU21"/>
  </mergeCells>
  <pageMargins left="1.3779527559055118" right="0.39370078740157483" top="0.78740157480314965" bottom="0.78740157480314965" header="0" footer="0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33" sqref="C33"/>
    </sheetView>
  </sheetViews>
  <sheetFormatPr defaultRowHeight="15" x14ac:dyDescent="0.25"/>
  <cols>
    <col min="1" max="1" width="6.42578125" customWidth="1"/>
    <col min="2" max="2" width="56.28515625" customWidth="1"/>
    <col min="3" max="3" width="18.42578125" style="49" customWidth="1"/>
  </cols>
  <sheetData>
    <row r="1" spans="1:3" ht="15.75" x14ac:dyDescent="0.25">
      <c r="A1" s="1"/>
      <c r="B1" s="1"/>
      <c r="C1" s="48" t="s">
        <v>20</v>
      </c>
    </row>
    <row r="2" spans="1:3" ht="15.75" x14ac:dyDescent="0.25">
      <c r="A2" s="1"/>
      <c r="B2" s="1"/>
      <c r="C2" s="48"/>
    </row>
    <row r="3" spans="1:3" ht="18.75" x14ac:dyDescent="0.3">
      <c r="A3" s="141" t="s">
        <v>92</v>
      </c>
      <c r="B3" s="141"/>
      <c r="C3" s="141"/>
    </row>
    <row r="4" spans="1:3" ht="18.75" x14ac:dyDescent="0.3">
      <c r="A4" s="142" t="s">
        <v>275</v>
      </c>
      <c r="B4" s="142"/>
      <c r="C4" s="142"/>
    </row>
    <row r="5" spans="1:3" ht="15.75" x14ac:dyDescent="0.25">
      <c r="A5" s="143" t="s">
        <v>19</v>
      </c>
      <c r="B5" s="143"/>
      <c r="C5" s="143"/>
    </row>
    <row r="6" spans="1:3" ht="15.75" x14ac:dyDescent="0.25">
      <c r="A6" s="1"/>
      <c r="B6" s="1"/>
      <c r="C6" s="48"/>
    </row>
    <row r="7" spans="1:3" s="44" customFormat="1" ht="31.5" x14ac:dyDescent="0.25">
      <c r="A7" s="36" t="s">
        <v>166</v>
      </c>
      <c r="B7" s="46" t="s">
        <v>0</v>
      </c>
      <c r="C7" s="47" t="s">
        <v>1</v>
      </c>
    </row>
    <row r="8" spans="1:3" ht="15.75" x14ac:dyDescent="0.25">
      <c r="A8" s="2">
        <v>1</v>
      </c>
      <c r="B8" s="2">
        <v>2</v>
      </c>
      <c r="C8" s="50">
        <v>3</v>
      </c>
    </row>
    <row r="9" spans="1:3" ht="15.75" x14ac:dyDescent="0.25">
      <c r="A9" s="3" t="s">
        <v>35</v>
      </c>
      <c r="B9" s="35" t="s">
        <v>2</v>
      </c>
      <c r="C9" s="51">
        <v>363799.27056999999</v>
      </c>
    </row>
    <row r="10" spans="1:3" ht="15.75" x14ac:dyDescent="0.25">
      <c r="A10" s="144" t="s">
        <v>21</v>
      </c>
      <c r="B10" s="4" t="s">
        <v>3</v>
      </c>
      <c r="C10" s="140">
        <v>414601.91853000002</v>
      </c>
    </row>
    <row r="11" spans="1:3" ht="15.75" x14ac:dyDescent="0.25">
      <c r="A11" s="139"/>
      <c r="B11" s="4" t="s">
        <v>4</v>
      </c>
      <c r="C11" s="140"/>
    </row>
    <row r="12" spans="1:3" ht="15.75" x14ac:dyDescent="0.25">
      <c r="A12" s="139" t="s">
        <v>22</v>
      </c>
      <c r="B12" s="5" t="s">
        <v>5</v>
      </c>
      <c r="C12" s="140">
        <v>252788.05476999999</v>
      </c>
    </row>
    <row r="13" spans="1:3" ht="15.75" x14ac:dyDescent="0.25">
      <c r="A13" s="139"/>
      <c r="B13" s="5" t="s">
        <v>6</v>
      </c>
      <c r="C13" s="140"/>
    </row>
    <row r="14" spans="1:3" ht="20.25" customHeight="1" x14ac:dyDescent="0.25">
      <c r="A14" s="3" t="s">
        <v>23</v>
      </c>
      <c r="B14" s="6" t="s">
        <v>7</v>
      </c>
      <c r="C14" s="51">
        <v>78334.138709999999</v>
      </c>
    </row>
    <row r="15" spans="1:3" ht="15.75" x14ac:dyDescent="0.25">
      <c r="A15" s="138" t="s">
        <v>24</v>
      </c>
      <c r="B15" s="5" t="s">
        <v>5</v>
      </c>
      <c r="C15" s="140">
        <v>44839.625760000003</v>
      </c>
    </row>
    <row r="16" spans="1:3" ht="15.75" x14ac:dyDescent="0.25">
      <c r="A16" s="139"/>
      <c r="B16" s="5" t="s">
        <v>6</v>
      </c>
      <c r="C16" s="140"/>
    </row>
    <row r="17" spans="1:3" ht="15.75" x14ac:dyDescent="0.25">
      <c r="A17" s="3" t="s">
        <v>29</v>
      </c>
      <c r="B17" s="35" t="s">
        <v>8</v>
      </c>
      <c r="C17" s="51">
        <v>1584.8416999999999</v>
      </c>
    </row>
    <row r="18" spans="1:3" ht="15.75" x14ac:dyDescent="0.25">
      <c r="A18" s="139" t="s">
        <v>25</v>
      </c>
      <c r="B18" s="4" t="s">
        <v>3</v>
      </c>
      <c r="C18" s="140">
        <v>1584.8416999999999</v>
      </c>
    </row>
    <row r="19" spans="1:3" ht="15.75" x14ac:dyDescent="0.25">
      <c r="A19" s="139"/>
      <c r="B19" s="4" t="s">
        <v>9</v>
      </c>
      <c r="C19" s="140"/>
    </row>
    <row r="20" spans="1:3" ht="15.75" x14ac:dyDescent="0.25">
      <c r="A20" s="138" t="s">
        <v>26</v>
      </c>
      <c r="B20" s="7" t="s">
        <v>5</v>
      </c>
      <c r="C20" s="140">
        <v>1584.8416999999999</v>
      </c>
    </row>
    <row r="21" spans="1:3" ht="20.25" customHeight="1" x14ac:dyDescent="0.25">
      <c r="A21" s="139"/>
      <c r="B21" s="7" t="s">
        <v>10</v>
      </c>
      <c r="C21" s="140"/>
    </row>
    <row r="22" spans="1:3" ht="15.75" x14ac:dyDescent="0.25">
      <c r="A22" s="3"/>
      <c r="B22" s="35"/>
      <c r="C22" s="51"/>
    </row>
    <row r="23" spans="1:3" ht="33" customHeight="1" x14ac:dyDescent="0.25">
      <c r="A23" s="3" t="s">
        <v>27</v>
      </c>
      <c r="B23" s="7" t="s">
        <v>11</v>
      </c>
      <c r="C23" s="51" t="s">
        <v>171</v>
      </c>
    </row>
    <row r="24" spans="1:3" ht="15.75" x14ac:dyDescent="0.25">
      <c r="A24" s="3" t="s">
        <v>28</v>
      </c>
      <c r="B24" s="4" t="s">
        <v>12</v>
      </c>
      <c r="C24" s="51" t="s">
        <v>171</v>
      </c>
    </row>
    <row r="25" spans="1:3" ht="15.75" customHeight="1" x14ac:dyDescent="0.25">
      <c r="A25" s="3" t="s">
        <v>30</v>
      </c>
      <c r="B25" s="4" t="s">
        <v>13</v>
      </c>
      <c r="C25" s="51">
        <v>5669.9793600000003</v>
      </c>
    </row>
    <row r="26" spans="1:3" ht="19.5" customHeight="1" x14ac:dyDescent="0.25">
      <c r="A26" s="3" t="s">
        <v>31</v>
      </c>
      <c r="B26" s="4" t="s">
        <v>14</v>
      </c>
      <c r="C26" s="51">
        <v>752.06724999999994</v>
      </c>
    </row>
    <row r="27" spans="1:3" ht="15.75" x14ac:dyDescent="0.25">
      <c r="A27" s="3" t="s">
        <v>36</v>
      </c>
      <c r="B27" s="35" t="s">
        <v>15</v>
      </c>
      <c r="C27" s="51">
        <v>2936.2815999999998</v>
      </c>
    </row>
    <row r="28" spans="1:3" ht="15.75" x14ac:dyDescent="0.25">
      <c r="A28" s="139" t="s">
        <v>32</v>
      </c>
      <c r="B28" s="4" t="s">
        <v>3</v>
      </c>
      <c r="C28" s="140" t="s">
        <v>171</v>
      </c>
    </row>
    <row r="29" spans="1:3" ht="15.75" x14ac:dyDescent="0.25">
      <c r="A29" s="139"/>
      <c r="B29" s="4" t="s">
        <v>16</v>
      </c>
      <c r="C29" s="140"/>
    </row>
    <row r="30" spans="1:3" ht="15.75" x14ac:dyDescent="0.25">
      <c r="A30" s="3" t="s">
        <v>33</v>
      </c>
      <c r="B30" s="4" t="s">
        <v>17</v>
      </c>
      <c r="C30" s="51">
        <v>21936.281599999998</v>
      </c>
    </row>
    <row r="31" spans="1:3" ht="15.75" x14ac:dyDescent="0.25">
      <c r="A31" s="138" t="s">
        <v>34</v>
      </c>
      <c r="B31" s="5" t="s">
        <v>5</v>
      </c>
      <c r="C31" s="140">
        <v>3340.69902</v>
      </c>
    </row>
    <row r="32" spans="1:3" ht="19.5" customHeight="1" x14ac:dyDescent="0.25">
      <c r="A32" s="139"/>
      <c r="B32" s="5" t="s">
        <v>18</v>
      </c>
      <c r="C32" s="140"/>
    </row>
  </sheetData>
  <mergeCells count="17">
    <mergeCell ref="A3:C3"/>
    <mergeCell ref="A4:C4"/>
    <mergeCell ref="A5:C5"/>
    <mergeCell ref="A18:A19"/>
    <mergeCell ref="C18:C19"/>
    <mergeCell ref="A10:A11"/>
    <mergeCell ref="C10:C11"/>
    <mergeCell ref="A12:A13"/>
    <mergeCell ref="C12:C13"/>
    <mergeCell ref="A15:A16"/>
    <mergeCell ref="C15:C16"/>
    <mergeCell ref="A31:A32"/>
    <mergeCell ref="C31:C32"/>
    <mergeCell ref="A20:A21"/>
    <mergeCell ref="C20:C21"/>
    <mergeCell ref="A28:A29"/>
    <mergeCell ref="C28:C29"/>
  </mergeCells>
  <pageMargins left="1.3779527559055118" right="0.39370078740157483" top="0.78740157480314965" bottom="0.78740157480314965" header="0" footer="0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F98"/>
  <sheetViews>
    <sheetView zoomScale="130" zoomScaleNormal="130" workbookViewId="0">
      <selection activeCell="A98" sqref="A98"/>
    </sheetView>
  </sheetViews>
  <sheetFormatPr defaultRowHeight="12" x14ac:dyDescent="0.2"/>
  <cols>
    <col min="1" max="1" width="24.5703125" style="76" customWidth="1"/>
    <col min="2" max="2" width="8" style="54" customWidth="1"/>
    <col min="3" max="3" width="9.5703125" style="77" customWidth="1"/>
    <col min="4" max="4" width="15.140625" style="77" customWidth="1"/>
    <col min="5" max="5" width="15.5703125" style="77" customWidth="1"/>
    <col min="6" max="6" width="16.42578125" style="77" customWidth="1"/>
    <col min="7" max="7" width="15.28515625" style="77" customWidth="1"/>
    <col min="8" max="8" width="15" style="77" customWidth="1"/>
    <col min="9" max="9" width="14.85546875" style="77" customWidth="1"/>
    <col min="10" max="110" width="9.140625" style="53"/>
    <col min="111" max="16384" width="9.140625" style="54"/>
  </cols>
  <sheetData>
    <row r="1" spans="1:110" x14ac:dyDescent="0.2">
      <c r="A1" s="52"/>
      <c r="B1" s="12"/>
      <c r="C1" s="85"/>
      <c r="D1" s="85"/>
      <c r="E1" s="85"/>
      <c r="F1" s="85"/>
      <c r="G1" s="85"/>
      <c r="H1" s="85"/>
      <c r="I1" s="85" t="s">
        <v>76</v>
      </c>
    </row>
    <row r="2" spans="1:110" x14ac:dyDescent="0.2">
      <c r="A2" s="52"/>
      <c r="B2" s="12"/>
      <c r="C2" s="85"/>
      <c r="D2" s="85"/>
      <c r="E2" s="85"/>
      <c r="F2" s="85"/>
      <c r="G2" s="85"/>
      <c r="H2" s="85"/>
      <c r="I2" s="85"/>
    </row>
    <row r="3" spans="1:110" x14ac:dyDescent="0.2">
      <c r="A3" s="155" t="s">
        <v>78</v>
      </c>
      <c r="B3" s="155"/>
      <c r="C3" s="155"/>
      <c r="D3" s="155"/>
      <c r="E3" s="155"/>
      <c r="F3" s="155"/>
      <c r="G3" s="155"/>
      <c r="H3" s="155"/>
      <c r="I3" s="155"/>
    </row>
    <row r="4" spans="1:110" x14ac:dyDescent="0.2">
      <c r="A4" s="145"/>
      <c r="B4" s="145"/>
      <c r="C4" s="145"/>
      <c r="D4" s="145" t="s">
        <v>276</v>
      </c>
      <c r="E4" s="145"/>
      <c r="F4" s="145"/>
      <c r="G4" s="145"/>
      <c r="H4" s="145"/>
      <c r="I4" s="145"/>
    </row>
    <row r="5" spans="1:110" x14ac:dyDescent="0.2">
      <c r="A5" s="52"/>
      <c r="B5" s="12"/>
      <c r="C5" s="85"/>
      <c r="D5" s="85"/>
      <c r="E5" s="85"/>
      <c r="F5" s="85"/>
      <c r="G5" s="85"/>
      <c r="H5" s="85"/>
      <c r="I5" s="85"/>
    </row>
    <row r="6" spans="1:110" s="56" customFormat="1" ht="25.5" customHeight="1" x14ac:dyDescent="0.25">
      <c r="A6" s="146" t="s">
        <v>0</v>
      </c>
      <c r="B6" s="146" t="s">
        <v>37</v>
      </c>
      <c r="C6" s="146" t="s">
        <v>66</v>
      </c>
      <c r="D6" s="146" t="s">
        <v>38</v>
      </c>
      <c r="E6" s="146"/>
      <c r="F6" s="146"/>
      <c r="G6" s="146"/>
      <c r="H6" s="146"/>
      <c r="I6" s="146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  <c r="BR6" s="55"/>
      <c r="BS6" s="55"/>
      <c r="BT6" s="55"/>
      <c r="BU6" s="55"/>
      <c r="BV6" s="55"/>
      <c r="BW6" s="55"/>
      <c r="BX6" s="55"/>
      <c r="BY6" s="55"/>
      <c r="BZ6" s="55"/>
      <c r="CA6" s="55"/>
      <c r="CB6" s="55"/>
      <c r="CC6" s="55"/>
      <c r="CD6" s="55"/>
      <c r="CE6" s="55"/>
      <c r="CF6" s="55"/>
      <c r="CG6" s="55"/>
      <c r="CH6" s="55"/>
      <c r="CI6" s="55"/>
      <c r="CJ6" s="55"/>
      <c r="CK6" s="55"/>
      <c r="CL6" s="55"/>
      <c r="CM6" s="55"/>
      <c r="CN6" s="55"/>
      <c r="CO6" s="55"/>
      <c r="CP6" s="55"/>
      <c r="CQ6" s="55"/>
      <c r="CR6" s="55"/>
      <c r="CS6" s="55"/>
      <c r="CT6" s="55"/>
      <c r="CU6" s="55"/>
      <c r="CV6" s="55"/>
      <c r="CW6" s="55"/>
      <c r="CX6" s="55"/>
      <c r="CY6" s="55"/>
      <c r="CZ6" s="55"/>
      <c r="DA6" s="55"/>
      <c r="DB6" s="55"/>
      <c r="DC6" s="55"/>
      <c r="DD6" s="55"/>
      <c r="DE6" s="55"/>
      <c r="DF6" s="55"/>
    </row>
    <row r="7" spans="1:110" s="56" customFormat="1" x14ac:dyDescent="0.25">
      <c r="A7" s="146"/>
      <c r="B7" s="146"/>
      <c r="C7" s="146"/>
      <c r="D7" s="146" t="s">
        <v>39</v>
      </c>
      <c r="E7" s="146" t="s">
        <v>5</v>
      </c>
      <c r="F7" s="146"/>
      <c r="G7" s="146"/>
      <c r="H7" s="146"/>
      <c r="I7" s="146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  <c r="BM7" s="55"/>
      <c r="BN7" s="55"/>
      <c r="BO7" s="55"/>
      <c r="BP7" s="55"/>
      <c r="BQ7" s="55"/>
      <c r="BR7" s="55"/>
      <c r="BS7" s="55"/>
      <c r="BT7" s="55"/>
      <c r="BU7" s="55"/>
      <c r="BV7" s="55"/>
      <c r="BW7" s="55"/>
      <c r="BX7" s="55"/>
      <c r="BY7" s="55"/>
      <c r="BZ7" s="55"/>
      <c r="CA7" s="55"/>
      <c r="CB7" s="55"/>
      <c r="CC7" s="55"/>
      <c r="CD7" s="55"/>
      <c r="CE7" s="55"/>
      <c r="CF7" s="55"/>
      <c r="CG7" s="55"/>
      <c r="CH7" s="55"/>
      <c r="CI7" s="55"/>
      <c r="CJ7" s="55"/>
      <c r="CK7" s="55"/>
      <c r="CL7" s="55"/>
      <c r="CM7" s="55"/>
      <c r="CN7" s="55"/>
      <c r="CO7" s="55"/>
      <c r="CP7" s="55"/>
      <c r="CQ7" s="55"/>
      <c r="CR7" s="55"/>
      <c r="CS7" s="55"/>
      <c r="CT7" s="55"/>
      <c r="CU7" s="55"/>
      <c r="CV7" s="55"/>
      <c r="CW7" s="55"/>
      <c r="CX7" s="55"/>
      <c r="CY7" s="55"/>
      <c r="CZ7" s="55"/>
      <c r="DA7" s="55"/>
      <c r="DB7" s="55"/>
      <c r="DC7" s="55"/>
      <c r="DD7" s="55"/>
      <c r="DE7" s="55"/>
      <c r="DF7" s="55"/>
    </row>
    <row r="8" spans="1:110" s="56" customFormat="1" ht="79.5" customHeight="1" x14ac:dyDescent="0.25">
      <c r="A8" s="146"/>
      <c r="B8" s="146"/>
      <c r="C8" s="146"/>
      <c r="D8" s="146"/>
      <c r="E8" s="146" t="s">
        <v>77</v>
      </c>
      <c r="F8" s="147" t="s">
        <v>103</v>
      </c>
      <c r="G8" s="146" t="s">
        <v>40</v>
      </c>
      <c r="H8" s="146" t="s">
        <v>41</v>
      </c>
      <c r="I8" s="146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  <c r="BM8" s="55"/>
      <c r="BN8" s="55"/>
      <c r="BO8" s="55"/>
      <c r="BP8" s="55"/>
      <c r="BQ8" s="55"/>
      <c r="BR8" s="55"/>
      <c r="BS8" s="55"/>
      <c r="BT8" s="55"/>
      <c r="BU8" s="55"/>
      <c r="BV8" s="55"/>
      <c r="BW8" s="55"/>
      <c r="BX8" s="55"/>
      <c r="BY8" s="55"/>
      <c r="BZ8" s="55"/>
      <c r="CA8" s="55"/>
      <c r="CB8" s="55"/>
      <c r="CC8" s="55"/>
      <c r="CD8" s="55"/>
      <c r="CE8" s="55"/>
      <c r="CF8" s="55"/>
      <c r="CG8" s="55"/>
      <c r="CH8" s="55"/>
      <c r="CI8" s="55"/>
      <c r="CJ8" s="55"/>
      <c r="CK8" s="55"/>
      <c r="CL8" s="55"/>
      <c r="CM8" s="55"/>
      <c r="CN8" s="55"/>
      <c r="CO8" s="55"/>
      <c r="CP8" s="55"/>
      <c r="CQ8" s="55"/>
      <c r="CR8" s="55"/>
      <c r="CS8" s="55"/>
      <c r="CT8" s="55"/>
      <c r="CU8" s="55"/>
      <c r="CV8" s="55"/>
      <c r="CW8" s="55"/>
      <c r="CX8" s="55"/>
      <c r="CY8" s="55"/>
      <c r="CZ8" s="55"/>
      <c r="DA8" s="55"/>
      <c r="DB8" s="55"/>
      <c r="DC8" s="55"/>
      <c r="DD8" s="55"/>
      <c r="DE8" s="55"/>
      <c r="DF8" s="55"/>
    </row>
    <row r="9" spans="1:110" s="56" customFormat="1" ht="33" customHeight="1" x14ac:dyDescent="0.25">
      <c r="A9" s="146"/>
      <c r="B9" s="146"/>
      <c r="C9" s="146"/>
      <c r="D9" s="146"/>
      <c r="E9" s="146"/>
      <c r="F9" s="148"/>
      <c r="G9" s="146"/>
      <c r="H9" s="89" t="s">
        <v>39</v>
      </c>
      <c r="I9" s="89" t="s">
        <v>42</v>
      </c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  <c r="BK9" s="55"/>
      <c r="BL9" s="55"/>
      <c r="BM9" s="55"/>
      <c r="BN9" s="55"/>
      <c r="BO9" s="55"/>
      <c r="BP9" s="55"/>
      <c r="BQ9" s="55"/>
      <c r="BR9" s="55"/>
      <c r="BS9" s="55"/>
      <c r="BT9" s="55"/>
      <c r="BU9" s="55"/>
      <c r="BV9" s="55"/>
      <c r="BW9" s="55"/>
      <c r="BX9" s="55"/>
      <c r="BY9" s="55"/>
      <c r="BZ9" s="55"/>
      <c r="CA9" s="55"/>
      <c r="CB9" s="55"/>
      <c r="CC9" s="55"/>
      <c r="CD9" s="55"/>
      <c r="CE9" s="55"/>
      <c r="CF9" s="55"/>
      <c r="CG9" s="55"/>
      <c r="CH9" s="55"/>
      <c r="CI9" s="55"/>
      <c r="CJ9" s="55"/>
      <c r="CK9" s="55"/>
      <c r="CL9" s="55"/>
      <c r="CM9" s="55"/>
      <c r="CN9" s="55"/>
      <c r="CO9" s="55"/>
      <c r="CP9" s="55"/>
      <c r="CQ9" s="55"/>
      <c r="CR9" s="55"/>
      <c r="CS9" s="55"/>
      <c r="CT9" s="55"/>
      <c r="CU9" s="55"/>
      <c r="CV9" s="55"/>
      <c r="CW9" s="55"/>
      <c r="CX9" s="55"/>
      <c r="CY9" s="55"/>
      <c r="CZ9" s="55"/>
      <c r="DA9" s="55"/>
      <c r="DB9" s="55"/>
      <c r="DC9" s="55"/>
      <c r="DD9" s="55"/>
      <c r="DE9" s="55"/>
      <c r="DF9" s="55"/>
    </row>
    <row r="10" spans="1:110" s="56" customFormat="1" x14ac:dyDescent="0.25">
      <c r="A10" s="89">
        <v>1</v>
      </c>
      <c r="B10" s="89">
        <v>2</v>
      </c>
      <c r="C10" s="89">
        <v>3</v>
      </c>
      <c r="D10" s="89">
        <v>4</v>
      </c>
      <c r="E10" s="89">
        <v>5</v>
      </c>
      <c r="F10" s="89">
        <v>6</v>
      </c>
      <c r="G10" s="89">
        <v>7</v>
      </c>
      <c r="H10" s="89">
        <v>8</v>
      </c>
      <c r="I10" s="89">
        <v>9</v>
      </c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5"/>
      <c r="AO10" s="55"/>
      <c r="AP10" s="55"/>
      <c r="AQ10" s="55"/>
      <c r="AR10" s="55"/>
      <c r="AS10" s="55"/>
      <c r="AT10" s="55"/>
      <c r="AU10" s="55"/>
      <c r="AV10" s="55"/>
      <c r="AW10" s="55"/>
      <c r="AX10" s="55"/>
      <c r="AY10" s="55"/>
      <c r="AZ10" s="55"/>
      <c r="BA10" s="55"/>
      <c r="BB10" s="55"/>
      <c r="BC10" s="55"/>
      <c r="BD10" s="55"/>
      <c r="BE10" s="55"/>
      <c r="BF10" s="55"/>
      <c r="BG10" s="55"/>
      <c r="BH10" s="55"/>
      <c r="BI10" s="55"/>
      <c r="BJ10" s="55"/>
      <c r="BK10" s="55"/>
      <c r="BL10" s="55"/>
      <c r="BM10" s="55"/>
      <c r="BN10" s="55"/>
      <c r="BO10" s="55"/>
      <c r="BP10" s="55"/>
      <c r="BQ10" s="55"/>
      <c r="BR10" s="55"/>
      <c r="BS10" s="55"/>
      <c r="BT10" s="55"/>
      <c r="BU10" s="55"/>
      <c r="BV10" s="55"/>
      <c r="BW10" s="55"/>
      <c r="BX10" s="55"/>
      <c r="BY10" s="55"/>
      <c r="BZ10" s="55"/>
      <c r="CA10" s="55"/>
      <c r="CB10" s="55"/>
      <c r="CC10" s="55"/>
      <c r="CD10" s="55"/>
      <c r="CE10" s="55"/>
      <c r="CF10" s="55"/>
      <c r="CG10" s="55"/>
      <c r="CH10" s="55"/>
      <c r="CI10" s="55"/>
      <c r="CJ10" s="55"/>
      <c r="CK10" s="55"/>
      <c r="CL10" s="55"/>
      <c r="CM10" s="55"/>
      <c r="CN10" s="55"/>
      <c r="CO10" s="55"/>
      <c r="CP10" s="55"/>
      <c r="CQ10" s="55"/>
      <c r="CR10" s="55"/>
      <c r="CS10" s="55"/>
      <c r="CT10" s="55"/>
      <c r="CU10" s="55"/>
      <c r="CV10" s="55"/>
      <c r="CW10" s="55"/>
      <c r="CX10" s="55"/>
      <c r="CY10" s="55"/>
      <c r="CZ10" s="55"/>
      <c r="DA10" s="55"/>
      <c r="DB10" s="55"/>
      <c r="DC10" s="55"/>
      <c r="DD10" s="55"/>
      <c r="DE10" s="55"/>
      <c r="DF10" s="55"/>
    </row>
    <row r="11" spans="1:110" s="60" customFormat="1" ht="24" customHeight="1" x14ac:dyDescent="0.2">
      <c r="A11" s="57" t="s">
        <v>43</v>
      </c>
      <c r="B11" s="89">
        <v>100</v>
      </c>
      <c r="C11" s="89" t="s">
        <v>44</v>
      </c>
      <c r="D11" s="58">
        <f>E11+F11+G11+H11</f>
        <v>229227620</v>
      </c>
      <c r="E11" s="58">
        <f>E15</f>
        <v>164220620</v>
      </c>
      <c r="F11" s="58">
        <v>0</v>
      </c>
      <c r="G11" s="58">
        <v>0</v>
      </c>
      <c r="H11" s="58">
        <f>H12+H15+H17+H18+H20+H21</f>
        <v>65007000</v>
      </c>
      <c r="I11" s="58">
        <v>0</v>
      </c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59"/>
      <c r="BG11" s="59"/>
      <c r="BH11" s="59"/>
      <c r="BI11" s="59"/>
      <c r="BJ11" s="59"/>
      <c r="BK11" s="59"/>
      <c r="BL11" s="59"/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  <c r="CA11" s="59"/>
      <c r="CB11" s="59"/>
      <c r="CC11" s="59"/>
      <c r="CD11" s="59"/>
      <c r="CE11" s="59"/>
      <c r="CF11" s="59"/>
      <c r="CG11" s="59"/>
      <c r="CH11" s="59"/>
      <c r="CI11" s="59"/>
      <c r="CJ11" s="59"/>
      <c r="CK11" s="59"/>
      <c r="CL11" s="59"/>
      <c r="CM11" s="59"/>
      <c r="CN11" s="59"/>
      <c r="CO11" s="59"/>
      <c r="CP11" s="59"/>
      <c r="CQ11" s="59"/>
      <c r="CR11" s="59"/>
      <c r="CS11" s="59"/>
      <c r="CT11" s="59"/>
      <c r="CU11" s="59"/>
      <c r="CV11" s="59"/>
      <c r="CW11" s="59"/>
      <c r="CX11" s="59"/>
      <c r="CY11" s="59"/>
      <c r="CZ11" s="59"/>
      <c r="DA11" s="59"/>
      <c r="DB11" s="59"/>
      <c r="DC11" s="59"/>
      <c r="DD11" s="59"/>
      <c r="DE11" s="59"/>
      <c r="DF11" s="59"/>
    </row>
    <row r="12" spans="1:110" ht="14.25" customHeight="1" x14ac:dyDescent="0.2">
      <c r="A12" s="57" t="s">
        <v>5</v>
      </c>
      <c r="B12" s="146">
        <v>110</v>
      </c>
      <c r="C12" s="146">
        <v>120</v>
      </c>
      <c r="D12" s="149">
        <f>H12</f>
        <v>220000</v>
      </c>
      <c r="E12" s="149" t="s">
        <v>44</v>
      </c>
      <c r="F12" s="149" t="s">
        <v>44</v>
      </c>
      <c r="G12" s="149" t="s">
        <v>44</v>
      </c>
      <c r="H12" s="149">
        <v>220000</v>
      </c>
      <c r="I12" s="149" t="s">
        <v>44</v>
      </c>
    </row>
    <row r="13" spans="1:110" ht="15.75" customHeight="1" x14ac:dyDescent="0.2">
      <c r="A13" s="57" t="s">
        <v>45</v>
      </c>
      <c r="B13" s="146"/>
      <c r="C13" s="146"/>
      <c r="D13" s="149"/>
      <c r="E13" s="149"/>
      <c r="F13" s="149"/>
      <c r="G13" s="149"/>
      <c r="H13" s="149"/>
      <c r="I13" s="149"/>
    </row>
    <row r="14" spans="1:110" x14ac:dyDescent="0.2">
      <c r="A14" s="57"/>
      <c r="B14" s="89"/>
      <c r="C14" s="89"/>
      <c r="D14" s="87"/>
      <c r="E14" s="87"/>
      <c r="F14" s="87"/>
      <c r="G14" s="87"/>
      <c r="H14" s="87"/>
      <c r="I14" s="87"/>
    </row>
    <row r="15" spans="1:110" ht="18" customHeight="1" x14ac:dyDescent="0.2">
      <c r="A15" s="57" t="s">
        <v>46</v>
      </c>
      <c r="B15" s="89">
        <v>120</v>
      </c>
      <c r="C15" s="89">
        <v>130</v>
      </c>
      <c r="D15" s="87">
        <f>E15+H15</f>
        <v>229007620</v>
      </c>
      <c r="E15" s="87">
        <v>164220620</v>
      </c>
      <c r="F15" s="87" t="s">
        <v>44</v>
      </c>
      <c r="G15" s="87" t="s">
        <v>44</v>
      </c>
      <c r="H15" s="87">
        <v>64787000</v>
      </c>
      <c r="I15" s="87">
        <v>0</v>
      </c>
    </row>
    <row r="16" spans="1:110" x14ac:dyDescent="0.2">
      <c r="A16" s="57"/>
      <c r="B16" s="89"/>
      <c r="C16" s="89"/>
      <c r="D16" s="87"/>
      <c r="E16" s="87"/>
      <c r="F16" s="87"/>
      <c r="G16" s="87"/>
      <c r="H16" s="87"/>
      <c r="I16" s="87"/>
    </row>
    <row r="17" spans="1:110" ht="37.5" customHeight="1" x14ac:dyDescent="0.2">
      <c r="A17" s="94" t="s">
        <v>47</v>
      </c>
      <c r="B17" s="89">
        <v>130</v>
      </c>
      <c r="C17" s="89" t="s">
        <v>173</v>
      </c>
      <c r="D17" s="87">
        <v>0</v>
      </c>
      <c r="E17" s="87" t="s">
        <v>44</v>
      </c>
      <c r="F17" s="87" t="s">
        <v>44</v>
      </c>
      <c r="G17" s="87" t="s">
        <v>44</v>
      </c>
      <c r="H17" s="87"/>
      <c r="I17" s="87" t="s">
        <v>44</v>
      </c>
    </row>
    <row r="18" spans="1:110" ht="64.5" customHeight="1" x14ac:dyDescent="0.2">
      <c r="A18" s="94" t="s">
        <v>48</v>
      </c>
      <c r="B18" s="89">
        <v>140</v>
      </c>
      <c r="C18" s="89" t="s">
        <v>173</v>
      </c>
      <c r="D18" s="87">
        <v>0</v>
      </c>
      <c r="E18" s="87" t="s">
        <v>44</v>
      </c>
      <c r="F18" s="87" t="s">
        <v>44</v>
      </c>
      <c r="G18" s="87" t="s">
        <v>44</v>
      </c>
      <c r="H18" s="87">
        <v>0</v>
      </c>
      <c r="I18" s="87" t="s">
        <v>44</v>
      </c>
    </row>
    <row r="19" spans="1:110" ht="25.5" customHeight="1" x14ac:dyDescent="0.2">
      <c r="A19" s="94" t="s">
        <v>49</v>
      </c>
      <c r="B19" s="89">
        <v>150</v>
      </c>
      <c r="C19" s="89" t="s">
        <v>173</v>
      </c>
      <c r="D19" s="87">
        <v>0</v>
      </c>
      <c r="E19" s="87" t="s">
        <v>44</v>
      </c>
      <c r="F19" s="87">
        <v>0</v>
      </c>
      <c r="G19" s="87">
        <v>0</v>
      </c>
      <c r="H19" s="87" t="s">
        <v>44</v>
      </c>
      <c r="I19" s="87" t="s">
        <v>44</v>
      </c>
    </row>
    <row r="20" spans="1:110" ht="17.25" customHeight="1" x14ac:dyDescent="0.2">
      <c r="A20" s="57" t="s">
        <v>50</v>
      </c>
      <c r="B20" s="89">
        <v>160</v>
      </c>
      <c r="C20" s="89">
        <v>180</v>
      </c>
      <c r="D20" s="87">
        <f>H20</f>
        <v>0</v>
      </c>
      <c r="E20" s="87" t="s">
        <v>44</v>
      </c>
      <c r="F20" s="87" t="s">
        <v>44</v>
      </c>
      <c r="G20" s="87" t="s">
        <v>44</v>
      </c>
      <c r="H20" s="87">
        <v>0</v>
      </c>
      <c r="I20" s="87">
        <v>0</v>
      </c>
    </row>
    <row r="21" spans="1:110" ht="20.25" customHeight="1" x14ac:dyDescent="0.2">
      <c r="A21" s="57" t="s">
        <v>51</v>
      </c>
      <c r="B21" s="89">
        <v>180</v>
      </c>
      <c r="C21" s="89" t="s">
        <v>173</v>
      </c>
      <c r="D21" s="87">
        <v>0</v>
      </c>
      <c r="E21" s="87" t="s">
        <v>44</v>
      </c>
      <c r="F21" s="87" t="s">
        <v>44</v>
      </c>
      <c r="G21" s="87" t="s">
        <v>44</v>
      </c>
      <c r="H21" s="87"/>
      <c r="I21" s="87" t="s">
        <v>44</v>
      </c>
    </row>
    <row r="22" spans="1:110" x14ac:dyDescent="0.2">
      <c r="A22" s="57"/>
      <c r="B22" s="89"/>
      <c r="C22" s="89"/>
      <c r="D22" s="87"/>
      <c r="E22" s="87"/>
      <c r="F22" s="87"/>
      <c r="G22" s="87"/>
      <c r="H22" s="87"/>
      <c r="I22" s="87"/>
    </row>
    <row r="23" spans="1:110" s="60" customFormat="1" ht="24" customHeight="1" x14ac:dyDescent="0.2">
      <c r="A23" s="57" t="s">
        <v>52</v>
      </c>
      <c r="B23" s="89">
        <v>200</v>
      </c>
      <c r="C23" s="89" t="s">
        <v>44</v>
      </c>
      <c r="D23" s="58">
        <f>E23+H23+F23</f>
        <v>229737451.69999999</v>
      </c>
      <c r="E23" s="58">
        <f>E24+E45+E62</f>
        <v>164220620</v>
      </c>
      <c r="F23" s="58">
        <v>0</v>
      </c>
      <c r="G23" s="58">
        <v>0</v>
      </c>
      <c r="H23" s="58">
        <f>H24+H45+H62+H54+H39</f>
        <v>65516831.700000003</v>
      </c>
      <c r="I23" s="58">
        <v>0</v>
      </c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  <c r="BM23" s="59"/>
      <c r="BN23" s="59"/>
      <c r="BO23" s="59"/>
      <c r="BP23" s="59"/>
      <c r="BQ23" s="59"/>
      <c r="BR23" s="59"/>
      <c r="BS23" s="59"/>
      <c r="BT23" s="59"/>
      <c r="BU23" s="59"/>
      <c r="BV23" s="59"/>
      <c r="BW23" s="59"/>
      <c r="BX23" s="59"/>
      <c r="BY23" s="59"/>
      <c r="BZ23" s="59"/>
      <c r="CA23" s="59"/>
      <c r="CB23" s="59"/>
      <c r="CC23" s="59"/>
      <c r="CD23" s="59"/>
      <c r="CE23" s="59"/>
      <c r="CF23" s="59"/>
      <c r="CG23" s="59"/>
      <c r="CH23" s="59"/>
      <c r="CI23" s="59"/>
      <c r="CJ23" s="59"/>
      <c r="CK23" s="59"/>
      <c r="CL23" s="59"/>
      <c r="CM23" s="59"/>
      <c r="CN23" s="59"/>
      <c r="CO23" s="59"/>
      <c r="CP23" s="59"/>
      <c r="CQ23" s="59"/>
      <c r="CR23" s="59"/>
      <c r="CS23" s="59"/>
      <c r="CT23" s="59"/>
      <c r="CU23" s="59"/>
      <c r="CV23" s="59"/>
      <c r="CW23" s="59"/>
      <c r="CX23" s="59"/>
      <c r="CY23" s="59"/>
      <c r="CZ23" s="59"/>
      <c r="DA23" s="59"/>
      <c r="DB23" s="59"/>
      <c r="DC23" s="59"/>
      <c r="DD23" s="59"/>
      <c r="DE23" s="59"/>
      <c r="DF23" s="59"/>
    </row>
    <row r="24" spans="1:110" ht="25.5" customHeight="1" x14ac:dyDescent="0.2">
      <c r="A24" s="57" t="s">
        <v>53</v>
      </c>
      <c r="B24" s="89">
        <v>210</v>
      </c>
      <c r="C24" s="89">
        <v>110</v>
      </c>
      <c r="D24" s="87">
        <f>E24+H24</f>
        <v>195087457</v>
      </c>
      <c r="E24" s="87">
        <f>E25+E29</f>
        <v>152273560</v>
      </c>
      <c r="F24" s="87">
        <v>0</v>
      </c>
      <c r="G24" s="87">
        <v>0</v>
      </c>
      <c r="H24" s="87">
        <f>H25</f>
        <v>42813897</v>
      </c>
      <c r="I24" s="87">
        <v>0</v>
      </c>
    </row>
    <row r="25" spans="1:110" ht="14.25" customHeight="1" x14ac:dyDescent="0.2">
      <c r="A25" s="57" t="s">
        <v>3</v>
      </c>
      <c r="B25" s="146">
        <v>211</v>
      </c>
      <c r="C25" s="146" t="s">
        <v>173</v>
      </c>
      <c r="D25" s="149">
        <f>E25+H25</f>
        <v>195087457</v>
      </c>
      <c r="E25" s="149">
        <f>E27+E28</f>
        <v>152273560</v>
      </c>
      <c r="F25" s="149">
        <v>0</v>
      </c>
      <c r="G25" s="149">
        <v>0</v>
      </c>
      <c r="H25" s="149">
        <f>H27+H28+H29</f>
        <v>42813897</v>
      </c>
      <c r="I25" s="149">
        <v>0</v>
      </c>
    </row>
    <row r="26" spans="1:110" ht="27.75" customHeight="1" x14ac:dyDescent="0.2">
      <c r="A26" s="57" t="s">
        <v>104</v>
      </c>
      <c r="B26" s="146"/>
      <c r="C26" s="146"/>
      <c r="D26" s="149"/>
      <c r="E26" s="149"/>
      <c r="F26" s="149"/>
      <c r="G26" s="149"/>
      <c r="H26" s="149"/>
      <c r="I26" s="149"/>
    </row>
    <row r="27" spans="1:110" s="65" customFormat="1" ht="17.25" customHeight="1" x14ac:dyDescent="0.2">
      <c r="A27" s="61" t="s">
        <v>109</v>
      </c>
      <c r="B27" s="62"/>
      <c r="C27" s="63">
        <v>111</v>
      </c>
      <c r="D27" s="90">
        <f>E27+H27</f>
        <v>149347080</v>
      </c>
      <c r="E27" s="90">
        <v>116953580</v>
      </c>
      <c r="F27" s="90">
        <v>0</v>
      </c>
      <c r="G27" s="90">
        <v>0</v>
      </c>
      <c r="H27" s="90">
        <v>32393500</v>
      </c>
      <c r="I27" s="90">
        <v>0</v>
      </c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  <c r="BM27" s="64"/>
      <c r="BN27" s="64"/>
      <c r="BO27" s="64"/>
      <c r="BP27" s="64"/>
      <c r="BQ27" s="64"/>
      <c r="BR27" s="64"/>
      <c r="BS27" s="64"/>
      <c r="BT27" s="64"/>
      <c r="BU27" s="64"/>
      <c r="BV27" s="64"/>
      <c r="BW27" s="64"/>
      <c r="BX27" s="64"/>
      <c r="BY27" s="64"/>
      <c r="BZ27" s="64"/>
      <c r="CA27" s="64"/>
      <c r="CB27" s="64"/>
      <c r="CC27" s="64"/>
      <c r="CD27" s="64"/>
      <c r="CE27" s="64"/>
      <c r="CF27" s="64"/>
      <c r="CG27" s="64"/>
      <c r="CH27" s="64"/>
      <c r="CI27" s="64"/>
      <c r="CJ27" s="64"/>
      <c r="CK27" s="64"/>
      <c r="CL27" s="64"/>
      <c r="CM27" s="64"/>
      <c r="CN27" s="64"/>
      <c r="CO27" s="64"/>
      <c r="CP27" s="64"/>
      <c r="CQ27" s="64"/>
      <c r="CR27" s="64"/>
      <c r="CS27" s="64"/>
      <c r="CT27" s="64"/>
      <c r="CU27" s="64"/>
      <c r="CV27" s="64"/>
      <c r="CW27" s="64"/>
      <c r="CX27" s="64"/>
      <c r="CY27" s="64"/>
      <c r="CZ27" s="64"/>
      <c r="DA27" s="64"/>
      <c r="DB27" s="64"/>
      <c r="DC27" s="64"/>
      <c r="DD27" s="64"/>
      <c r="DE27" s="64"/>
      <c r="DF27" s="64"/>
    </row>
    <row r="28" spans="1:110" s="65" customFormat="1" x14ac:dyDescent="0.2">
      <c r="A28" s="61" t="s">
        <v>110</v>
      </c>
      <c r="B28" s="62"/>
      <c r="C28" s="63">
        <v>119</v>
      </c>
      <c r="D28" s="90">
        <f>E28+H28</f>
        <v>45702817</v>
      </c>
      <c r="E28" s="90">
        <v>35319980</v>
      </c>
      <c r="F28" s="90">
        <v>0</v>
      </c>
      <c r="G28" s="90">
        <v>0</v>
      </c>
      <c r="H28" s="90">
        <v>10382837</v>
      </c>
      <c r="I28" s="90">
        <v>0</v>
      </c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  <c r="BM28" s="64"/>
      <c r="BN28" s="64"/>
      <c r="BO28" s="64"/>
      <c r="BP28" s="64"/>
      <c r="BQ28" s="64"/>
      <c r="BR28" s="64"/>
      <c r="BS28" s="64"/>
      <c r="BT28" s="64"/>
      <c r="BU28" s="64"/>
      <c r="BV28" s="64"/>
      <c r="BW28" s="64"/>
      <c r="BX28" s="64"/>
      <c r="BY28" s="64"/>
      <c r="BZ28" s="64"/>
      <c r="CA28" s="64"/>
      <c r="CB28" s="64"/>
      <c r="CC28" s="64"/>
      <c r="CD28" s="64"/>
      <c r="CE28" s="64"/>
      <c r="CF28" s="64"/>
      <c r="CG28" s="64"/>
      <c r="CH28" s="64"/>
      <c r="CI28" s="64"/>
      <c r="CJ28" s="64"/>
      <c r="CK28" s="64"/>
      <c r="CL28" s="64"/>
      <c r="CM28" s="64"/>
      <c r="CN28" s="64"/>
      <c r="CO28" s="64"/>
      <c r="CP28" s="64"/>
      <c r="CQ28" s="64"/>
      <c r="CR28" s="64"/>
      <c r="CS28" s="64"/>
      <c r="CT28" s="64"/>
      <c r="CU28" s="64"/>
      <c r="CV28" s="64"/>
      <c r="CW28" s="64"/>
      <c r="CX28" s="64"/>
      <c r="CY28" s="64"/>
      <c r="CZ28" s="64"/>
      <c r="DA28" s="64"/>
      <c r="DB28" s="64"/>
      <c r="DC28" s="64"/>
      <c r="DD28" s="64"/>
      <c r="DE28" s="64"/>
      <c r="DF28" s="64"/>
    </row>
    <row r="29" spans="1:110" ht="24" x14ac:dyDescent="0.2">
      <c r="A29" s="57" t="s">
        <v>108</v>
      </c>
      <c r="B29" s="89"/>
      <c r="C29" s="89">
        <v>112</v>
      </c>
      <c r="D29" s="90">
        <f>E29+H29</f>
        <v>37560</v>
      </c>
      <c r="E29" s="87">
        <f>E30+E31+E33</f>
        <v>0</v>
      </c>
      <c r="F29" s="87">
        <v>0</v>
      </c>
      <c r="G29" s="87">
        <v>0</v>
      </c>
      <c r="H29" s="90">
        <v>37560</v>
      </c>
      <c r="I29" s="87">
        <v>0</v>
      </c>
    </row>
    <row r="30" spans="1:110" s="68" customFormat="1" ht="34.5" customHeight="1" x14ac:dyDescent="0.2">
      <c r="A30" s="83" t="s">
        <v>105</v>
      </c>
      <c r="B30" s="63"/>
      <c r="C30" s="63" t="s">
        <v>173</v>
      </c>
      <c r="D30" s="90">
        <v>0</v>
      </c>
      <c r="E30" s="90">
        <v>0</v>
      </c>
      <c r="F30" s="90">
        <v>0</v>
      </c>
      <c r="G30" s="90">
        <v>0</v>
      </c>
      <c r="H30" s="90">
        <v>0</v>
      </c>
      <c r="I30" s="90">
        <v>0</v>
      </c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7"/>
      <c r="AV30" s="67"/>
      <c r="AW30" s="67"/>
      <c r="AX30" s="67"/>
      <c r="AY30" s="67"/>
      <c r="AZ30" s="67"/>
      <c r="BA30" s="67"/>
      <c r="BB30" s="67"/>
      <c r="BC30" s="67"/>
      <c r="BD30" s="67"/>
      <c r="BE30" s="67"/>
      <c r="BF30" s="67"/>
      <c r="BG30" s="67"/>
      <c r="BH30" s="67"/>
      <c r="BI30" s="67"/>
      <c r="BJ30" s="67"/>
      <c r="BK30" s="67"/>
      <c r="BL30" s="67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  <c r="BZ30" s="67"/>
      <c r="CA30" s="67"/>
      <c r="CB30" s="67"/>
      <c r="CC30" s="67"/>
      <c r="CD30" s="67"/>
      <c r="CE30" s="67"/>
      <c r="CF30" s="67"/>
      <c r="CG30" s="67"/>
      <c r="CH30" s="67"/>
      <c r="CI30" s="67"/>
      <c r="CJ30" s="67"/>
      <c r="CK30" s="67"/>
      <c r="CL30" s="67"/>
      <c r="CM30" s="67"/>
      <c r="CN30" s="67"/>
      <c r="CO30" s="67"/>
      <c r="CP30" s="67"/>
      <c r="CQ30" s="67"/>
      <c r="CR30" s="67"/>
      <c r="CS30" s="67"/>
      <c r="CT30" s="67"/>
      <c r="CU30" s="67"/>
      <c r="CV30" s="67"/>
      <c r="CW30" s="67"/>
      <c r="CX30" s="67"/>
      <c r="CY30" s="67"/>
      <c r="CZ30" s="67"/>
      <c r="DA30" s="67"/>
      <c r="DB30" s="67"/>
      <c r="DC30" s="67"/>
      <c r="DD30" s="67"/>
      <c r="DE30" s="67"/>
      <c r="DF30" s="67"/>
    </row>
    <row r="31" spans="1:110" s="68" customFormat="1" ht="47.25" customHeight="1" x14ac:dyDescent="0.2">
      <c r="A31" s="83" t="s">
        <v>182</v>
      </c>
      <c r="B31" s="63"/>
      <c r="C31" s="63" t="s">
        <v>173</v>
      </c>
      <c r="D31" s="90">
        <v>0</v>
      </c>
      <c r="E31" s="90">
        <v>0</v>
      </c>
      <c r="F31" s="90">
        <v>0</v>
      </c>
      <c r="G31" s="90">
        <v>0</v>
      </c>
      <c r="H31" s="90">
        <v>37560</v>
      </c>
      <c r="I31" s="90">
        <v>0</v>
      </c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7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67"/>
      <c r="BY31" s="67"/>
      <c r="BZ31" s="67"/>
      <c r="CA31" s="67"/>
      <c r="CB31" s="67"/>
      <c r="CC31" s="67"/>
      <c r="CD31" s="67"/>
      <c r="CE31" s="67"/>
      <c r="CF31" s="67"/>
      <c r="CG31" s="67"/>
      <c r="CH31" s="67"/>
      <c r="CI31" s="67"/>
      <c r="CJ31" s="67"/>
      <c r="CK31" s="67"/>
      <c r="CL31" s="67"/>
      <c r="CM31" s="67"/>
      <c r="CN31" s="67"/>
      <c r="CO31" s="67"/>
      <c r="CP31" s="67"/>
      <c r="CQ31" s="67"/>
      <c r="CR31" s="67"/>
      <c r="CS31" s="67"/>
      <c r="CT31" s="67"/>
      <c r="CU31" s="67"/>
      <c r="CV31" s="67"/>
      <c r="CW31" s="67"/>
      <c r="CX31" s="67"/>
      <c r="CY31" s="67"/>
      <c r="CZ31" s="67"/>
      <c r="DA31" s="67"/>
      <c r="DB31" s="67"/>
      <c r="DC31" s="67"/>
      <c r="DD31" s="67"/>
      <c r="DE31" s="67"/>
      <c r="DF31" s="67"/>
    </row>
    <row r="32" spans="1:110" s="68" customFormat="1" ht="73.5" customHeight="1" x14ac:dyDescent="0.2">
      <c r="A32" s="83" t="s">
        <v>106</v>
      </c>
      <c r="B32" s="63"/>
      <c r="C32" s="63" t="s">
        <v>173</v>
      </c>
      <c r="D32" s="90">
        <v>0</v>
      </c>
      <c r="E32" s="90">
        <v>0</v>
      </c>
      <c r="F32" s="90">
        <v>0</v>
      </c>
      <c r="G32" s="90">
        <v>0</v>
      </c>
      <c r="H32" s="90">
        <v>0</v>
      </c>
      <c r="I32" s="90">
        <v>0</v>
      </c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  <c r="BZ32" s="67"/>
      <c r="CA32" s="67"/>
      <c r="CB32" s="67"/>
      <c r="CC32" s="67"/>
      <c r="CD32" s="67"/>
      <c r="CE32" s="67"/>
      <c r="CF32" s="67"/>
      <c r="CG32" s="67"/>
      <c r="CH32" s="67"/>
      <c r="CI32" s="67"/>
      <c r="CJ32" s="67"/>
      <c r="CK32" s="67"/>
      <c r="CL32" s="67"/>
      <c r="CM32" s="67"/>
      <c r="CN32" s="67"/>
      <c r="CO32" s="67"/>
      <c r="CP32" s="67"/>
      <c r="CQ32" s="67"/>
      <c r="CR32" s="67"/>
      <c r="CS32" s="67"/>
      <c r="CT32" s="67"/>
      <c r="CU32" s="67"/>
      <c r="CV32" s="67"/>
      <c r="CW32" s="67"/>
      <c r="CX32" s="67"/>
      <c r="CY32" s="67"/>
      <c r="CZ32" s="67"/>
      <c r="DA32" s="67"/>
      <c r="DB32" s="67"/>
      <c r="DC32" s="67"/>
      <c r="DD32" s="67"/>
      <c r="DE32" s="67"/>
      <c r="DF32" s="67"/>
    </row>
    <row r="33" spans="1:110" s="68" customFormat="1" ht="86.25" customHeight="1" x14ac:dyDescent="0.2">
      <c r="A33" s="83" t="s">
        <v>107</v>
      </c>
      <c r="B33" s="63"/>
      <c r="C33" s="63" t="s">
        <v>173</v>
      </c>
      <c r="D33" s="90">
        <v>0</v>
      </c>
      <c r="E33" s="90">
        <v>0</v>
      </c>
      <c r="F33" s="90">
        <v>0</v>
      </c>
      <c r="G33" s="90">
        <v>0</v>
      </c>
      <c r="H33" s="90">
        <v>0</v>
      </c>
      <c r="I33" s="90">
        <v>0</v>
      </c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7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67"/>
      <c r="BY33" s="67"/>
      <c r="BZ33" s="67"/>
      <c r="CA33" s="67"/>
      <c r="CB33" s="67"/>
      <c r="CC33" s="67"/>
      <c r="CD33" s="67"/>
      <c r="CE33" s="67"/>
      <c r="CF33" s="67"/>
      <c r="CG33" s="67"/>
      <c r="CH33" s="67"/>
      <c r="CI33" s="67"/>
      <c r="CJ33" s="67"/>
      <c r="CK33" s="67"/>
      <c r="CL33" s="67"/>
      <c r="CM33" s="67"/>
      <c r="CN33" s="67"/>
      <c r="CO33" s="67"/>
      <c r="CP33" s="67"/>
      <c r="CQ33" s="67"/>
      <c r="CR33" s="67"/>
      <c r="CS33" s="67"/>
      <c r="CT33" s="67"/>
      <c r="CU33" s="67"/>
      <c r="CV33" s="67"/>
      <c r="CW33" s="67"/>
      <c r="CX33" s="67"/>
      <c r="CY33" s="67"/>
      <c r="CZ33" s="67"/>
      <c r="DA33" s="67"/>
      <c r="DB33" s="67"/>
      <c r="DC33" s="67"/>
      <c r="DD33" s="67"/>
      <c r="DE33" s="67"/>
      <c r="DF33" s="67"/>
    </row>
    <row r="34" spans="1:110" ht="28.5" customHeight="1" x14ac:dyDescent="0.2">
      <c r="A34" s="57" t="s">
        <v>111</v>
      </c>
      <c r="B34" s="89"/>
      <c r="C34" s="89" t="s">
        <v>173</v>
      </c>
      <c r="D34" s="87">
        <v>0</v>
      </c>
      <c r="E34" s="87">
        <f>E35+E36+E37</f>
        <v>0</v>
      </c>
      <c r="F34" s="87">
        <v>0</v>
      </c>
      <c r="G34" s="87">
        <v>0</v>
      </c>
      <c r="H34" s="87">
        <v>0</v>
      </c>
      <c r="I34" s="87">
        <v>0</v>
      </c>
    </row>
    <row r="35" spans="1:110" s="65" customFormat="1" ht="27" customHeight="1" x14ac:dyDescent="0.2">
      <c r="A35" s="61" t="s">
        <v>112</v>
      </c>
      <c r="B35" s="62"/>
      <c r="C35" s="63" t="s">
        <v>173</v>
      </c>
      <c r="D35" s="90">
        <v>0</v>
      </c>
      <c r="E35" s="90">
        <v>0</v>
      </c>
      <c r="F35" s="90">
        <v>0</v>
      </c>
      <c r="G35" s="90">
        <v>0</v>
      </c>
      <c r="H35" s="90">
        <v>0</v>
      </c>
      <c r="I35" s="90">
        <v>0</v>
      </c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  <c r="BM35" s="64"/>
      <c r="BN35" s="64"/>
      <c r="BO35" s="64"/>
      <c r="BP35" s="64"/>
      <c r="BQ35" s="64"/>
      <c r="BR35" s="64"/>
      <c r="BS35" s="64"/>
      <c r="BT35" s="64"/>
      <c r="BU35" s="64"/>
      <c r="BV35" s="64"/>
      <c r="BW35" s="64"/>
      <c r="BX35" s="64"/>
      <c r="BY35" s="64"/>
      <c r="BZ35" s="64"/>
      <c r="CA35" s="64"/>
      <c r="CB35" s="64"/>
      <c r="CC35" s="64"/>
      <c r="CD35" s="64"/>
      <c r="CE35" s="64"/>
      <c r="CF35" s="64"/>
      <c r="CG35" s="64"/>
      <c r="CH35" s="64"/>
      <c r="CI35" s="64"/>
      <c r="CJ35" s="64"/>
      <c r="CK35" s="64"/>
      <c r="CL35" s="64"/>
      <c r="CM35" s="64"/>
      <c r="CN35" s="64"/>
      <c r="CO35" s="64"/>
      <c r="CP35" s="64"/>
      <c r="CQ35" s="64"/>
      <c r="CR35" s="64"/>
      <c r="CS35" s="64"/>
      <c r="CT35" s="64"/>
      <c r="CU35" s="64"/>
      <c r="CV35" s="64"/>
      <c r="CW35" s="64"/>
      <c r="CX35" s="64"/>
      <c r="CY35" s="64"/>
      <c r="CZ35" s="64"/>
      <c r="DA35" s="64"/>
      <c r="DB35" s="64"/>
      <c r="DC35" s="64"/>
      <c r="DD35" s="64"/>
      <c r="DE35" s="64"/>
      <c r="DF35" s="64"/>
    </row>
    <row r="36" spans="1:110" s="65" customFormat="1" ht="39.75" customHeight="1" x14ac:dyDescent="0.2">
      <c r="A36" s="61" t="s">
        <v>113</v>
      </c>
      <c r="B36" s="62"/>
      <c r="C36" s="63" t="s">
        <v>173</v>
      </c>
      <c r="D36" s="90">
        <v>0</v>
      </c>
      <c r="E36" s="90">
        <v>0</v>
      </c>
      <c r="F36" s="90">
        <v>0</v>
      </c>
      <c r="G36" s="90">
        <v>0</v>
      </c>
      <c r="H36" s="90">
        <v>0</v>
      </c>
      <c r="I36" s="90">
        <v>0</v>
      </c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64"/>
      <c r="BD36" s="64"/>
      <c r="BE36" s="64"/>
      <c r="BF36" s="64"/>
      <c r="BG36" s="64"/>
      <c r="BH36" s="64"/>
      <c r="BI36" s="64"/>
      <c r="BJ36" s="64"/>
      <c r="BK36" s="64"/>
      <c r="BL36" s="64"/>
      <c r="BM36" s="64"/>
      <c r="BN36" s="64"/>
      <c r="BO36" s="64"/>
      <c r="BP36" s="64"/>
      <c r="BQ36" s="64"/>
      <c r="BR36" s="64"/>
      <c r="BS36" s="64"/>
      <c r="BT36" s="64"/>
      <c r="BU36" s="64"/>
      <c r="BV36" s="64"/>
      <c r="BW36" s="64"/>
      <c r="BX36" s="64"/>
      <c r="BY36" s="64"/>
      <c r="BZ36" s="64"/>
      <c r="CA36" s="64"/>
      <c r="CB36" s="64"/>
      <c r="CC36" s="64"/>
      <c r="CD36" s="64"/>
      <c r="CE36" s="64"/>
      <c r="CF36" s="64"/>
      <c r="CG36" s="64"/>
      <c r="CH36" s="64"/>
      <c r="CI36" s="64"/>
      <c r="CJ36" s="64"/>
      <c r="CK36" s="64"/>
      <c r="CL36" s="64"/>
      <c r="CM36" s="64"/>
      <c r="CN36" s="64"/>
      <c r="CO36" s="64"/>
      <c r="CP36" s="64"/>
      <c r="CQ36" s="64"/>
      <c r="CR36" s="64"/>
      <c r="CS36" s="64"/>
      <c r="CT36" s="64"/>
      <c r="CU36" s="64"/>
      <c r="CV36" s="64"/>
      <c r="CW36" s="64"/>
      <c r="CX36" s="64"/>
      <c r="CY36" s="64"/>
      <c r="CZ36" s="64"/>
      <c r="DA36" s="64"/>
      <c r="DB36" s="64"/>
      <c r="DC36" s="64"/>
      <c r="DD36" s="64"/>
      <c r="DE36" s="64"/>
      <c r="DF36" s="64"/>
    </row>
    <row r="37" spans="1:110" s="65" customFormat="1" ht="28.5" customHeight="1" x14ac:dyDescent="0.2">
      <c r="A37" s="61" t="s">
        <v>114</v>
      </c>
      <c r="B37" s="62"/>
      <c r="C37" s="63" t="s">
        <v>173</v>
      </c>
      <c r="D37" s="90">
        <v>0</v>
      </c>
      <c r="E37" s="90">
        <v>0</v>
      </c>
      <c r="F37" s="90">
        <v>0</v>
      </c>
      <c r="G37" s="90">
        <v>0</v>
      </c>
      <c r="H37" s="90">
        <v>0</v>
      </c>
      <c r="I37" s="90">
        <v>0</v>
      </c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4"/>
      <c r="BM37" s="64"/>
      <c r="BN37" s="64"/>
      <c r="BO37" s="64"/>
      <c r="BP37" s="64"/>
      <c r="BQ37" s="64"/>
      <c r="BR37" s="64"/>
      <c r="BS37" s="64"/>
      <c r="BT37" s="64"/>
      <c r="BU37" s="64"/>
      <c r="BV37" s="64"/>
      <c r="BW37" s="64"/>
      <c r="BX37" s="64"/>
      <c r="BY37" s="64"/>
      <c r="BZ37" s="64"/>
      <c r="CA37" s="64"/>
      <c r="CB37" s="64"/>
      <c r="CC37" s="64"/>
      <c r="CD37" s="64"/>
      <c r="CE37" s="64"/>
      <c r="CF37" s="64"/>
      <c r="CG37" s="64"/>
      <c r="CH37" s="64"/>
      <c r="CI37" s="64"/>
      <c r="CJ37" s="64"/>
      <c r="CK37" s="64"/>
      <c r="CL37" s="64"/>
      <c r="CM37" s="64"/>
      <c r="CN37" s="64"/>
      <c r="CO37" s="64"/>
      <c r="CP37" s="64"/>
      <c r="CQ37" s="64"/>
      <c r="CR37" s="64"/>
      <c r="CS37" s="64"/>
      <c r="CT37" s="64"/>
      <c r="CU37" s="64"/>
      <c r="CV37" s="64"/>
      <c r="CW37" s="64"/>
      <c r="CX37" s="64"/>
      <c r="CY37" s="64"/>
      <c r="CZ37" s="64"/>
      <c r="DA37" s="64"/>
      <c r="DB37" s="64"/>
      <c r="DC37" s="64"/>
      <c r="DD37" s="64"/>
      <c r="DE37" s="64"/>
      <c r="DF37" s="64"/>
    </row>
    <row r="38" spans="1:110" x14ac:dyDescent="0.2">
      <c r="A38" s="57"/>
      <c r="B38" s="89"/>
      <c r="C38" s="89"/>
      <c r="D38" s="87"/>
      <c r="E38" s="87"/>
      <c r="F38" s="87"/>
      <c r="G38" s="87"/>
      <c r="H38" s="87"/>
      <c r="I38" s="87"/>
    </row>
    <row r="39" spans="1:110" ht="25.5" customHeight="1" x14ac:dyDescent="0.2">
      <c r="A39" s="57" t="s">
        <v>54</v>
      </c>
      <c r="B39" s="89">
        <v>220</v>
      </c>
      <c r="C39" s="89">
        <v>300</v>
      </c>
      <c r="D39" s="87">
        <v>90000</v>
      </c>
      <c r="E39" s="87">
        <f>E40+E42+E43</f>
        <v>0</v>
      </c>
      <c r="F39" s="87">
        <v>0</v>
      </c>
      <c r="G39" s="87">
        <v>0</v>
      </c>
      <c r="H39" s="87">
        <v>90000</v>
      </c>
      <c r="I39" s="87">
        <v>0</v>
      </c>
    </row>
    <row r="40" spans="1:110" ht="15.75" customHeight="1" x14ac:dyDescent="0.2">
      <c r="A40" s="57" t="s">
        <v>3</v>
      </c>
      <c r="B40" s="147"/>
      <c r="C40" s="147" t="s">
        <v>173</v>
      </c>
      <c r="D40" s="153">
        <v>0</v>
      </c>
      <c r="E40" s="150">
        <v>0</v>
      </c>
      <c r="F40" s="153">
        <v>0</v>
      </c>
      <c r="G40" s="153">
        <v>0</v>
      </c>
      <c r="H40" s="149">
        <v>0</v>
      </c>
      <c r="I40" s="149">
        <v>0</v>
      </c>
    </row>
    <row r="41" spans="1:110" s="68" customFormat="1" ht="27" customHeight="1" x14ac:dyDescent="0.2">
      <c r="A41" s="62" t="s">
        <v>129</v>
      </c>
      <c r="B41" s="148"/>
      <c r="C41" s="148"/>
      <c r="D41" s="154"/>
      <c r="E41" s="151"/>
      <c r="F41" s="154"/>
      <c r="G41" s="154"/>
      <c r="H41" s="149"/>
      <c r="I41" s="149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7"/>
      <c r="AV41" s="67"/>
      <c r="AW41" s="67"/>
      <c r="AX41" s="67"/>
      <c r="AY41" s="67"/>
      <c r="AZ41" s="67"/>
      <c r="BA41" s="67"/>
      <c r="BB41" s="67"/>
      <c r="BC41" s="67"/>
      <c r="BD41" s="67"/>
      <c r="BE41" s="67"/>
      <c r="BF41" s="67"/>
      <c r="BG41" s="67"/>
      <c r="BH41" s="67"/>
      <c r="BI41" s="67"/>
      <c r="BJ41" s="67"/>
      <c r="BK41" s="67"/>
      <c r="BL41" s="67"/>
      <c r="BM41" s="67"/>
      <c r="BN41" s="67"/>
      <c r="BO41" s="67"/>
      <c r="BP41" s="67"/>
      <c r="BQ41" s="67"/>
      <c r="BR41" s="67"/>
      <c r="BS41" s="67"/>
      <c r="BT41" s="67"/>
      <c r="BU41" s="67"/>
      <c r="BV41" s="67"/>
      <c r="BW41" s="67"/>
      <c r="BX41" s="67"/>
      <c r="BY41" s="67"/>
      <c r="BZ41" s="67"/>
      <c r="CA41" s="67"/>
      <c r="CB41" s="67"/>
      <c r="CC41" s="67"/>
      <c r="CD41" s="67"/>
      <c r="CE41" s="67"/>
      <c r="CF41" s="67"/>
      <c r="CG41" s="67"/>
      <c r="CH41" s="67"/>
      <c r="CI41" s="67"/>
      <c r="CJ41" s="67"/>
      <c r="CK41" s="67"/>
      <c r="CL41" s="67"/>
      <c r="CM41" s="67"/>
      <c r="CN41" s="67"/>
      <c r="CO41" s="67"/>
      <c r="CP41" s="67"/>
      <c r="CQ41" s="67"/>
      <c r="CR41" s="67"/>
      <c r="CS41" s="67"/>
      <c r="CT41" s="67"/>
      <c r="CU41" s="67"/>
      <c r="CV41" s="67"/>
      <c r="CW41" s="67"/>
      <c r="CX41" s="67"/>
      <c r="CY41" s="67"/>
      <c r="CZ41" s="67"/>
      <c r="DA41" s="67"/>
      <c r="DB41" s="67"/>
      <c r="DC41" s="67"/>
      <c r="DD41" s="67"/>
      <c r="DE41" s="67"/>
      <c r="DF41" s="67"/>
    </row>
    <row r="42" spans="1:110" s="68" customFormat="1" ht="27" customHeight="1" x14ac:dyDescent="0.2">
      <c r="A42" s="62" t="s">
        <v>130</v>
      </c>
      <c r="B42" s="69"/>
      <c r="C42" s="63" t="s">
        <v>173</v>
      </c>
      <c r="D42" s="90">
        <v>0</v>
      </c>
      <c r="E42" s="90">
        <v>0</v>
      </c>
      <c r="F42" s="90">
        <v>0</v>
      </c>
      <c r="G42" s="90">
        <v>0</v>
      </c>
      <c r="H42" s="90">
        <v>0</v>
      </c>
      <c r="I42" s="90">
        <v>0</v>
      </c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  <c r="AU42" s="67"/>
      <c r="AV42" s="67"/>
      <c r="AW42" s="67"/>
      <c r="AX42" s="67"/>
      <c r="AY42" s="67"/>
      <c r="AZ42" s="67"/>
      <c r="BA42" s="67"/>
      <c r="BB42" s="67"/>
      <c r="BC42" s="67"/>
      <c r="BD42" s="67"/>
      <c r="BE42" s="67"/>
      <c r="BF42" s="67"/>
      <c r="BG42" s="67"/>
      <c r="BH42" s="67"/>
      <c r="BI42" s="67"/>
      <c r="BJ42" s="67"/>
      <c r="BK42" s="67"/>
      <c r="BL42" s="67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67"/>
      <c r="BY42" s="67"/>
      <c r="BZ42" s="67"/>
      <c r="CA42" s="67"/>
      <c r="CB42" s="67"/>
      <c r="CC42" s="67"/>
      <c r="CD42" s="67"/>
      <c r="CE42" s="67"/>
      <c r="CF42" s="67"/>
      <c r="CG42" s="67"/>
      <c r="CH42" s="67"/>
      <c r="CI42" s="67"/>
      <c r="CJ42" s="67"/>
      <c r="CK42" s="67"/>
      <c r="CL42" s="67"/>
      <c r="CM42" s="67"/>
      <c r="CN42" s="67"/>
      <c r="CO42" s="67"/>
      <c r="CP42" s="67"/>
      <c r="CQ42" s="67"/>
      <c r="CR42" s="67"/>
      <c r="CS42" s="67"/>
      <c r="CT42" s="67"/>
      <c r="CU42" s="67"/>
      <c r="CV42" s="67"/>
      <c r="CW42" s="67"/>
      <c r="CX42" s="67"/>
      <c r="CY42" s="67"/>
      <c r="CZ42" s="67"/>
      <c r="DA42" s="67"/>
      <c r="DB42" s="67"/>
      <c r="DC42" s="67"/>
      <c r="DD42" s="67"/>
      <c r="DE42" s="67"/>
      <c r="DF42" s="67"/>
    </row>
    <row r="43" spans="1:110" s="68" customFormat="1" ht="17.25" customHeight="1" x14ac:dyDescent="0.2">
      <c r="A43" s="61" t="s">
        <v>131</v>
      </c>
      <c r="B43" s="69"/>
      <c r="C43" s="63" t="s">
        <v>173</v>
      </c>
      <c r="D43" s="90">
        <v>0</v>
      </c>
      <c r="E43" s="90">
        <v>0</v>
      </c>
      <c r="F43" s="90">
        <v>0</v>
      </c>
      <c r="G43" s="90">
        <v>0</v>
      </c>
      <c r="H43" s="90">
        <v>0</v>
      </c>
      <c r="I43" s="90">
        <v>0</v>
      </c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7"/>
      <c r="AV43" s="67"/>
      <c r="AW43" s="67"/>
      <c r="AX43" s="67"/>
      <c r="AY43" s="67"/>
      <c r="AZ43" s="67"/>
      <c r="BA43" s="67"/>
      <c r="BB43" s="67"/>
      <c r="BC43" s="67"/>
      <c r="BD43" s="67"/>
      <c r="BE43" s="67"/>
      <c r="BF43" s="67"/>
      <c r="BG43" s="67"/>
      <c r="BH43" s="67"/>
      <c r="BI43" s="67"/>
      <c r="BJ43" s="67"/>
      <c r="BK43" s="67"/>
      <c r="BL43" s="67"/>
      <c r="BM43" s="67"/>
      <c r="BN43" s="67"/>
      <c r="BO43" s="67"/>
      <c r="BP43" s="67"/>
      <c r="BQ43" s="67"/>
      <c r="BR43" s="67"/>
      <c r="BS43" s="67"/>
      <c r="BT43" s="67"/>
      <c r="BU43" s="67"/>
      <c r="BV43" s="67"/>
      <c r="BW43" s="67"/>
      <c r="BX43" s="67"/>
      <c r="BY43" s="67"/>
      <c r="BZ43" s="67"/>
      <c r="CA43" s="67"/>
      <c r="CB43" s="67"/>
      <c r="CC43" s="67"/>
      <c r="CD43" s="67"/>
      <c r="CE43" s="67"/>
      <c r="CF43" s="67"/>
      <c r="CG43" s="67"/>
      <c r="CH43" s="67"/>
      <c r="CI43" s="67"/>
      <c r="CJ43" s="67"/>
      <c r="CK43" s="67"/>
      <c r="CL43" s="67"/>
      <c r="CM43" s="67"/>
      <c r="CN43" s="67"/>
      <c r="CO43" s="67"/>
      <c r="CP43" s="67"/>
      <c r="CQ43" s="67"/>
      <c r="CR43" s="67"/>
      <c r="CS43" s="67"/>
      <c r="CT43" s="67"/>
      <c r="CU43" s="67"/>
      <c r="CV43" s="67"/>
      <c r="CW43" s="67"/>
      <c r="CX43" s="67"/>
      <c r="CY43" s="67"/>
      <c r="CZ43" s="67"/>
      <c r="DA43" s="67"/>
      <c r="DB43" s="67"/>
      <c r="DC43" s="67"/>
      <c r="DD43" s="67"/>
      <c r="DE43" s="67"/>
      <c r="DF43" s="67"/>
    </row>
    <row r="44" spans="1:110" s="68" customFormat="1" x14ac:dyDescent="0.2">
      <c r="A44" s="61" t="s">
        <v>174</v>
      </c>
      <c r="B44" s="69"/>
      <c r="C44" s="63">
        <v>360</v>
      </c>
      <c r="D44" s="90">
        <v>90000</v>
      </c>
      <c r="E44" s="90">
        <v>0</v>
      </c>
      <c r="F44" s="90">
        <v>0</v>
      </c>
      <c r="G44" s="90">
        <v>0</v>
      </c>
      <c r="H44" s="90">
        <v>90000</v>
      </c>
      <c r="I44" s="90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  <c r="AU44" s="67"/>
      <c r="AV44" s="67"/>
      <c r="AW44" s="67"/>
      <c r="AX44" s="67"/>
      <c r="AY44" s="67"/>
      <c r="AZ44" s="67"/>
      <c r="BA44" s="67"/>
      <c r="BB44" s="67"/>
      <c r="BC44" s="67"/>
      <c r="BD44" s="67"/>
      <c r="BE44" s="67"/>
      <c r="BF44" s="67"/>
      <c r="BG44" s="67"/>
      <c r="BH44" s="67"/>
      <c r="BI44" s="67"/>
      <c r="BJ44" s="67"/>
      <c r="BK44" s="67"/>
      <c r="BL44" s="67"/>
      <c r="BM44" s="67"/>
      <c r="BN44" s="67"/>
      <c r="BO44" s="67"/>
      <c r="BP44" s="67"/>
      <c r="BQ44" s="67"/>
      <c r="BR44" s="67"/>
      <c r="BS44" s="67"/>
      <c r="BT44" s="67"/>
      <c r="BU44" s="67"/>
      <c r="BV44" s="67"/>
      <c r="BW44" s="67"/>
      <c r="BX44" s="67"/>
      <c r="BY44" s="67"/>
      <c r="BZ44" s="67"/>
      <c r="CA44" s="67"/>
      <c r="CB44" s="67"/>
      <c r="CC44" s="67"/>
      <c r="CD44" s="67"/>
      <c r="CE44" s="67"/>
      <c r="CF44" s="67"/>
      <c r="CG44" s="67"/>
      <c r="CH44" s="67"/>
      <c r="CI44" s="67"/>
      <c r="CJ44" s="67"/>
      <c r="CK44" s="67"/>
      <c r="CL44" s="67"/>
      <c r="CM44" s="67"/>
      <c r="CN44" s="67"/>
      <c r="CO44" s="67"/>
      <c r="CP44" s="67"/>
      <c r="CQ44" s="67"/>
      <c r="CR44" s="67"/>
      <c r="CS44" s="67"/>
      <c r="CT44" s="67"/>
      <c r="CU44" s="67"/>
      <c r="CV44" s="67"/>
      <c r="CW44" s="67"/>
      <c r="CX44" s="67"/>
      <c r="CY44" s="67"/>
      <c r="CZ44" s="67"/>
      <c r="DA44" s="67"/>
      <c r="DB44" s="67"/>
      <c r="DC44" s="67"/>
      <c r="DD44" s="67"/>
      <c r="DE44" s="67"/>
      <c r="DF44" s="67"/>
    </row>
    <row r="45" spans="1:110" ht="27" customHeight="1" x14ac:dyDescent="0.2">
      <c r="A45" s="57" t="s">
        <v>55</v>
      </c>
      <c r="B45" s="89">
        <v>230</v>
      </c>
      <c r="C45" s="89">
        <v>850</v>
      </c>
      <c r="D45" s="87">
        <f>E45+H45</f>
        <v>8785090</v>
      </c>
      <c r="E45" s="87">
        <f>E46+E48+E49+E50+E51</f>
        <v>6263990</v>
      </c>
      <c r="F45" s="87">
        <v>0</v>
      </c>
      <c r="G45" s="87">
        <v>0</v>
      </c>
      <c r="H45" s="87">
        <f>H46+H48+H49+H50+H51</f>
        <v>2521100</v>
      </c>
      <c r="I45" s="87">
        <v>0</v>
      </c>
    </row>
    <row r="46" spans="1:110" ht="15.75" customHeight="1" x14ac:dyDescent="0.2">
      <c r="A46" s="57" t="s">
        <v>3</v>
      </c>
      <c r="B46" s="147"/>
      <c r="C46" s="156">
        <v>851</v>
      </c>
      <c r="D46" s="150">
        <f>E46+H46</f>
        <v>7913400</v>
      </c>
      <c r="E46" s="150">
        <f>5896850-12400-132310</f>
        <v>5752140</v>
      </c>
      <c r="F46" s="153">
        <v>0</v>
      </c>
      <c r="G46" s="153">
        <v>0</v>
      </c>
      <c r="H46" s="152">
        <f>2161260</f>
        <v>2161260</v>
      </c>
      <c r="I46" s="149">
        <v>0</v>
      </c>
    </row>
    <row r="47" spans="1:110" ht="19.5" customHeight="1" x14ac:dyDescent="0.2">
      <c r="A47" s="61" t="s">
        <v>116</v>
      </c>
      <c r="B47" s="148"/>
      <c r="C47" s="157"/>
      <c r="D47" s="151"/>
      <c r="E47" s="151"/>
      <c r="F47" s="154"/>
      <c r="G47" s="154"/>
      <c r="H47" s="152"/>
      <c r="I47" s="149"/>
    </row>
    <row r="48" spans="1:110" s="68" customFormat="1" ht="19.5" customHeight="1" x14ac:dyDescent="0.2">
      <c r="A48" s="61" t="s">
        <v>115</v>
      </c>
      <c r="B48" s="63"/>
      <c r="C48" s="63">
        <v>851</v>
      </c>
      <c r="D48" s="90">
        <f>E48+H48</f>
        <v>638670</v>
      </c>
      <c r="E48" s="90">
        <f>583830-100000</f>
        <v>483830</v>
      </c>
      <c r="F48" s="90">
        <v>0</v>
      </c>
      <c r="G48" s="90">
        <v>0</v>
      </c>
      <c r="H48" s="90">
        <v>154840</v>
      </c>
      <c r="I48" s="90">
        <v>0</v>
      </c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  <c r="AE48" s="67"/>
      <c r="AF48" s="67"/>
      <c r="AG48" s="67"/>
      <c r="AH48" s="67"/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67"/>
      <c r="AU48" s="67"/>
      <c r="AV48" s="67"/>
      <c r="AW48" s="67"/>
      <c r="AX48" s="67"/>
      <c r="AY48" s="67"/>
      <c r="AZ48" s="67"/>
      <c r="BA48" s="67"/>
      <c r="BB48" s="67"/>
      <c r="BC48" s="67"/>
      <c r="BD48" s="67"/>
      <c r="BE48" s="67"/>
      <c r="BF48" s="67"/>
      <c r="BG48" s="67"/>
      <c r="BH48" s="67"/>
      <c r="BI48" s="67"/>
      <c r="BJ48" s="67"/>
      <c r="BK48" s="67"/>
      <c r="BL48" s="67"/>
      <c r="BM48" s="67"/>
      <c r="BN48" s="67"/>
      <c r="BO48" s="67"/>
      <c r="BP48" s="67"/>
      <c r="BQ48" s="67"/>
      <c r="BR48" s="67"/>
      <c r="BS48" s="67"/>
      <c r="BT48" s="67"/>
      <c r="BU48" s="67"/>
      <c r="BV48" s="67"/>
      <c r="BW48" s="67"/>
      <c r="BX48" s="67"/>
      <c r="BY48" s="67"/>
      <c r="BZ48" s="67"/>
      <c r="CA48" s="67"/>
      <c r="CB48" s="67"/>
      <c r="CC48" s="67"/>
      <c r="CD48" s="67"/>
      <c r="CE48" s="67"/>
      <c r="CF48" s="67"/>
      <c r="CG48" s="67"/>
      <c r="CH48" s="67"/>
      <c r="CI48" s="67"/>
      <c r="CJ48" s="67"/>
      <c r="CK48" s="67"/>
      <c r="CL48" s="67"/>
      <c r="CM48" s="67"/>
      <c r="CN48" s="67"/>
      <c r="CO48" s="67"/>
      <c r="CP48" s="67"/>
      <c r="CQ48" s="67"/>
      <c r="CR48" s="67"/>
      <c r="CS48" s="67"/>
      <c r="CT48" s="67"/>
      <c r="CU48" s="67"/>
      <c r="CV48" s="67"/>
      <c r="CW48" s="67"/>
      <c r="CX48" s="67"/>
      <c r="CY48" s="67"/>
      <c r="CZ48" s="67"/>
      <c r="DA48" s="67"/>
      <c r="DB48" s="67"/>
      <c r="DC48" s="67"/>
      <c r="DD48" s="67"/>
      <c r="DE48" s="67"/>
      <c r="DF48" s="67"/>
    </row>
    <row r="49" spans="1:110" s="68" customFormat="1" x14ac:dyDescent="0.2">
      <c r="A49" s="61" t="s">
        <v>117</v>
      </c>
      <c r="B49" s="63"/>
      <c r="C49" s="63">
        <v>852</v>
      </c>
      <c r="D49" s="90">
        <f>E49+H49</f>
        <v>58020</v>
      </c>
      <c r="E49" s="90">
        <v>28020</v>
      </c>
      <c r="F49" s="90">
        <v>0</v>
      </c>
      <c r="G49" s="90">
        <v>0</v>
      </c>
      <c r="H49" s="90">
        <v>30000</v>
      </c>
      <c r="I49" s="90">
        <v>0</v>
      </c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  <c r="AE49" s="67"/>
      <c r="AF49" s="67"/>
      <c r="AG49" s="67"/>
      <c r="AH49" s="67"/>
      <c r="AI49" s="67"/>
      <c r="AJ49" s="67"/>
      <c r="AK49" s="67"/>
      <c r="AL49" s="67"/>
      <c r="AM49" s="67"/>
      <c r="AN49" s="67"/>
      <c r="AO49" s="67"/>
      <c r="AP49" s="67"/>
      <c r="AQ49" s="67"/>
      <c r="AR49" s="67"/>
      <c r="AS49" s="67"/>
      <c r="AT49" s="67"/>
      <c r="AU49" s="67"/>
      <c r="AV49" s="67"/>
      <c r="AW49" s="67"/>
      <c r="AX49" s="67"/>
      <c r="AY49" s="67"/>
      <c r="AZ49" s="67"/>
      <c r="BA49" s="67"/>
      <c r="BB49" s="67"/>
      <c r="BC49" s="67"/>
      <c r="BD49" s="67"/>
      <c r="BE49" s="67"/>
      <c r="BF49" s="67"/>
      <c r="BG49" s="67"/>
      <c r="BH49" s="67"/>
      <c r="BI49" s="67"/>
      <c r="BJ49" s="67"/>
      <c r="BK49" s="67"/>
      <c r="BL49" s="67"/>
      <c r="BM49" s="67"/>
      <c r="BN49" s="67"/>
      <c r="BO49" s="67"/>
      <c r="BP49" s="67"/>
      <c r="BQ49" s="67"/>
      <c r="BR49" s="67"/>
      <c r="BS49" s="67"/>
      <c r="BT49" s="67"/>
      <c r="BU49" s="67"/>
      <c r="BV49" s="67"/>
      <c r="BW49" s="67"/>
      <c r="BX49" s="67"/>
      <c r="BY49" s="67"/>
      <c r="BZ49" s="67"/>
      <c r="CA49" s="67"/>
      <c r="CB49" s="67"/>
      <c r="CC49" s="67"/>
      <c r="CD49" s="67"/>
      <c r="CE49" s="67"/>
      <c r="CF49" s="67"/>
      <c r="CG49" s="67"/>
      <c r="CH49" s="67"/>
      <c r="CI49" s="67"/>
      <c r="CJ49" s="67"/>
      <c r="CK49" s="67"/>
      <c r="CL49" s="67"/>
      <c r="CM49" s="67"/>
      <c r="CN49" s="67"/>
      <c r="CO49" s="67"/>
      <c r="CP49" s="67"/>
      <c r="CQ49" s="67"/>
      <c r="CR49" s="67"/>
      <c r="CS49" s="67"/>
      <c r="CT49" s="67"/>
      <c r="CU49" s="67"/>
      <c r="CV49" s="67"/>
      <c r="CW49" s="67"/>
      <c r="CX49" s="67"/>
      <c r="CY49" s="67"/>
      <c r="CZ49" s="67"/>
      <c r="DA49" s="67"/>
      <c r="DB49" s="67"/>
      <c r="DC49" s="67"/>
      <c r="DD49" s="67"/>
      <c r="DE49" s="67"/>
      <c r="DF49" s="67"/>
    </row>
    <row r="50" spans="1:110" s="68" customFormat="1" ht="25.5" customHeight="1" x14ac:dyDescent="0.2">
      <c r="A50" s="62" t="s">
        <v>118</v>
      </c>
      <c r="B50" s="63"/>
      <c r="C50" s="63">
        <v>852</v>
      </c>
      <c r="D50" s="90">
        <f>E50+H50</f>
        <v>25000</v>
      </c>
      <c r="E50" s="90">
        <v>0</v>
      </c>
      <c r="F50" s="90">
        <v>0</v>
      </c>
      <c r="G50" s="90">
        <v>0</v>
      </c>
      <c r="H50" s="90">
        <v>25000</v>
      </c>
      <c r="I50" s="90">
        <v>0</v>
      </c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  <c r="AE50" s="67"/>
      <c r="AF50" s="67"/>
      <c r="AG50" s="67"/>
      <c r="AH50" s="67"/>
      <c r="AI50" s="67"/>
      <c r="AJ50" s="67"/>
      <c r="AK50" s="67"/>
      <c r="AL50" s="67"/>
      <c r="AM50" s="67"/>
      <c r="AN50" s="67"/>
      <c r="AO50" s="67"/>
      <c r="AP50" s="67"/>
      <c r="AQ50" s="67"/>
      <c r="AR50" s="67"/>
      <c r="AS50" s="67"/>
      <c r="AT50" s="67"/>
      <c r="AU50" s="67"/>
      <c r="AV50" s="67"/>
      <c r="AW50" s="67"/>
      <c r="AX50" s="67"/>
      <c r="AY50" s="67"/>
      <c r="AZ50" s="67"/>
      <c r="BA50" s="67"/>
      <c r="BB50" s="67"/>
      <c r="BC50" s="67"/>
      <c r="BD50" s="67"/>
      <c r="BE50" s="67"/>
      <c r="BF50" s="67"/>
      <c r="BG50" s="67"/>
      <c r="BH50" s="67"/>
      <c r="BI50" s="67"/>
      <c r="BJ50" s="67"/>
      <c r="BK50" s="67"/>
      <c r="BL50" s="67"/>
      <c r="BM50" s="67"/>
      <c r="BN50" s="67"/>
      <c r="BO50" s="67"/>
      <c r="BP50" s="67"/>
      <c r="BQ50" s="67"/>
      <c r="BR50" s="67"/>
      <c r="BS50" s="67"/>
      <c r="BT50" s="67"/>
      <c r="BU50" s="67"/>
      <c r="BV50" s="67"/>
      <c r="BW50" s="67"/>
      <c r="BX50" s="67"/>
      <c r="BY50" s="67"/>
      <c r="BZ50" s="67"/>
      <c r="CA50" s="67"/>
      <c r="CB50" s="67"/>
      <c r="CC50" s="67"/>
      <c r="CD50" s="67"/>
      <c r="CE50" s="67"/>
      <c r="CF50" s="67"/>
      <c r="CG50" s="67"/>
      <c r="CH50" s="67"/>
      <c r="CI50" s="67"/>
      <c r="CJ50" s="67"/>
      <c r="CK50" s="67"/>
      <c r="CL50" s="67"/>
      <c r="CM50" s="67"/>
      <c r="CN50" s="67"/>
      <c r="CO50" s="67"/>
      <c r="CP50" s="67"/>
      <c r="CQ50" s="67"/>
      <c r="CR50" s="67"/>
      <c r="CS50" s="67"/>
      <c r="CT50" s="67"/>
      <c r="CU50" s="67"/>
      <c r="CV50" s="67"/>
      <c r="CW50" s="67"/>
      <c r="CX50" s="67"/>
      <c r="CY50" s="67"/>
      <c r="CZ50" s="67"/>
      <c r="DA50" s="67"/>
      <c r="DB50" s="67"/>
      <c r="DC50" s="67"/>
      <c r="DD50" s="67"/>
      <c r="DE50" s="67"/>
      <c r="DF50" s="67"/>
    </row>
    <row r="51" spans="1:110" s="68" customFormat="1" x14ac:dyDescent="0.2">
      <c r="A51" s="61" t="s">
        <v>181</v>
      </c>
      <c r="B51" s="63"/>
      <c r="C51" s="63">
        <v>853</v>
      </c>
      <c r="D51" s="90">
        <f>E51+H51</f>
        <v>150000</v>
      </c>
      <c r="E51" s="90">
        <v>0</v>
      </c>
      <c r="F51" s="90">
        <v>0</v>
      </c>
      <c r="G51" s="90">
        <v>0</v>
      </c>
      <c r="H51" s="90">
        <v>150000</v>
      </c>
      <c r="I51" s="90">
        <v>0</v>
      </c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67"/>
      <c r="AK51" s="67"/>
      <c r="AL51" s="67"/>
      <c r="AM51" s="67"/>
      <c r="AN51" s="67"/>
      <c r="AO51" s="67"/>
      <c r="AP51" s="67"/>
      <c r="AQ51" s="67"/>
      <c r="AR51" s="67"/>
      <c r="AS51" s="67"/>
      <c r="AT51" s="67"/>
      <c r="AU51" s="67"/>
      <c r="AV51" s="67"/>
      <c r="AW51" s="67"/>
      <c r="AX51" s="67"/>
      <c r="AY51" s="67"/>
      <c r="AZ51" s="67"/>
      <c r="BA51" s="67"/>
      <c r="BB51" s="67"/>
      <c r="BC51" s="67"/>
      <c r="BD51" s="67"/>
      <c r="BE51" s="67"/>
      <c r="BF51" s="67"/>
      <c r="BG51" s="67"/>
      <c r="BH51" s="67"/>
      <c r="BI51" s="67"/>
      <c r="BJ51" s="67"/>
      <c r="BK51" s="67"/>
      <c r="BL51" s="67"/>
      <c r="BM51" s="67"/>
      <c r="BN51" s="67"/>
      <c r="BO51" s="67"/>
      <c r="BP51" s="67"/>
      <c r="BQ51" s="67"/>
      <c r="BR51" s="67"/>
      <c r="BS51" s="67"/>
      <c r="BT51" s="67"/>
      <c r="BU51" s="67"/>
      <c r="BV51" s="67"/>
      <c r="BW51" s="67"/>
      <c r="BX51" s="67"/>
      <c r="BY51" s="67"/>
      <c r="BZ51" s="67"/>
      <c r="CA51" s="67"/>
      <c r="CB51" s="67"/>
      <c r="CC51" s="67"/>
      <c r="CD51" s="67"/>
      <c r="CE51" s="67"/>
      <c r="CF51" s="67"/>
      <c r="CG51" s="67"/>
      <c r="CH51" s="67"/>
      <c r="CI51" s="67"/>
      <c r="CJ51" s="67"/>
      <c r="CK51" s="67"/>
      <c r="CL51" s="67"/>
      <c r="CM51" s="67"/>
      <c r="CN51" s="67"/>
      <c r="CO51" s="67"/>
      <c r="CP51" s="67"/>
      <c r="CQ51" s="67"/>
      <c r="CR51" s="67"/>
      <c r="CS51" s="67"/>
      <c r="CT51" s="67"/>
      <c r="CU51" s="67"/>
      <c r="CV51" s="67"/>
      <c r="CW51" s="67"/>
      <c r="CX51" s="67"/>
      <c r="CY51" s="67"/>
      <c r="CZ51" s="67"/>
      <c r="DA51" s="67"/>
      <c r="DB51" s="67"/>
      <c r="DC51" s="67"/>
      <c r="DD51" s="67"/>
      <c r="DE51" s="67"/>
      <c r="DF51" s="67"/>
    </row>
    <row r="52" spans="1:110" ht="29.25" customHeight="1" x14ac:dyDescent="0.2">
      <c r="A52" s="57" t="s">
        <v>65</v>
      </c>
      <c r="B52" s="89">
        <v>240</v>
      </c>
      <c r="C52" s="63" t="s">
        <v>173</v>
      </c>
      <c r="D52" s="87">
        <v>0</v>
      </c>
      <c r="E52" s="87">
        <v>0</v>
      </c>
      <c r="F52" s="87">
        <v>0</v>
      </c>
      <c r="G52" s="87">
        <v>0</v>
      </c>
      <c r="H52" s="87">
        <v>0</v>
      </c>
      <c r="I52" s="87">
        <v>0</v>
      </c>
    </row>
    <row r="53" spans="1:110" x14ac:dyDescent="0.2">
      <c r="A53" s="57"/>
      <c r="B53" s="89"/>
      <c r="C53" s="89"/>
      <c r="D53" s="87"/>
      <c r="E53" s="87"/>
      <c r="F53" s="87"/>
      <c r="G53" s="87"/>
      <c r="H53" s="87"/>
      <c r="I53" s="87"/>
    </row>
    <row r="54" spans="1:110" ht="39" customHeight="1" x14ac:dyDescent="0.2">
      <c r="A54" s="57" t="s">
        <v>56</v>
      </c>
      <c r="B54" s="89">
        <v>250</v>
      </c>
      <c r="C54" s="63">
        <v>244</v>
      </c>
      <c r="D54" s="87">
        <f>E54+H54</f>
        <v>0</v>
      </c>
      <c r="E54" s="87">
        <f>E55+E57+E58</f>
        <v>0</v>
      </c>
      <c r="F54" s="87">
        <v>0</v>
      </c>
      <c r="G54" s="87">
        <v>0</v>
      </c>
      <c r="H54" s="87">
        <v>0</v>
      </c>
      <c r="I54" s="87">
        <v>0</v>
      </c>
    </row>
    <row r="55" spans="1:110" ht="15.75" customHeight="1" x14ac:dyDescent="0.2">
      <c r="A55" s="57" t="s">
        <v>3</v>
      </c>
      <c r="B55" s="147"/>
      <c r="C55" s="63" t="s">
        <v>173</v>
      </c>
      <c r="D55" s="150">
        <v>0</v>
      </c>
      <c r="E55" s="150">
        <v>0</v>
      </c>
      <c r="F55" s="150">
        <v>0</v>
      </c>
      <c r="G55" s="150">
        <v>0</v>
      </c>
      <c r="H55" s="152">
        <v>0</v>
      </c>
      <c r="I55" s="152">
        <v>0</v>
      </c>
    </row>
    <row r="56" spans="1:110" s="68" customFormat="1" ht="24.75" customHeight="1" x14ac:dyDescent="0.2">
      <c r="A56" s="61" t="s">
        <v>127</v>
      </c>
      <c r="B56" s="148"/>
      <c r="C56" s="63" t="s">
        <v>173</v>
      </c>
      <c r="D56" s="151"/>
      <c r="E56" s="151"/>
      <c r="F56" s="151"/>
      <c r="G56" s="151"/>
      <c r="H56" s="152"/>
      <c r="I56" s="152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67"/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  <c r="AU56" s="67"/>
      <c r="AV56" s="67"/>
      <c r="AW56" s="67"/>
      <c r="AX56" s="67"/>
      <c r="AY56" s="67"/>
      <c r="AZ56" s="67"/>
      <c r="BA56" s="67"/>
      <c r="BB56" s="67"/>
      <c r="BC56" s="67"/>
      <c r="BD56" s="67"/>
      <c r="BE56" s="67"/>
      <c r="BF56" s="67"/>
      <c r="BG56" s="67"/>
      <c r="BH56" s="67"/>
      <c r="BI56" s="67"/>
      <c r="BJ56" s="67"/>
      <c r="BK56" s="67"/>
      <c r="BL56" s="67"/>
      <c r="BM56" s="67"/>
      <c r="BN56" s="67"/>
      <c r="BO56" s="67"/>
      <c r="BP56" s="67"/>
      <c r="BQ56" s="67"/>
      <c r="BR56" s="67"/>
      <c r="BS56" s="67"/>
      <c r="BT56" s="67"/>
      <c r="BU56" s="67"/>
      <c r="BV56" s="67"/>
      <c r="BW56" s="67"/>
      <c r="BX56" s="67"/>
      <c r="BY56" s="67"/>
      <c r="BZ56" s="67"/>
      <c r="CA56" s="67"/>
      <c r="CB56" s="67"/>
      <c r="CC56" s="67"/>
      <c r="CD56" s="67"/>
      <c r="CE56" s="67"/>
      <c r="CF56" s="67"/>
      <c r="CG56" s="67"/>
      <c r="CH56" s="67"/>
      <c r="CI56" s="67"/>
      <c r="CJ56" s="67"/>
      <c r="CK56" s="67"/>
      <c r="CL56" s="67"/>
      <c r="CM56" s="67"/>
      <c r="CN56" s="67"/>
      <c r="CO56" s="67"/>
      <c r="CP56" s="67"/>
      <c r="CQ56" s="67"/>
      <c r="CR56" s="67"/>
      <c r="CS56" s="67"/>
      <c r="CT56" s="67"/>
      <c r="CU56" s="67"/>
      <c r="CV56" s="67"/>
      <c r="CW56" s="67"/>
      <c r="CX56" s="67"/>
      <c r="CY56" s="67"/>
      <c r="CZ56" s="67"/>
      <c r="DA56" s="67"/>
      <c r="DB56" s="67"/>
      <c r="DC56" s="67"/>
      <c r="DD56" s="67"/>
      <c r="DE56" s="67"/>
      <c r="DF56" s="67"/>
    </row>
    <row r="57" spans="1:110" s="68" customFormat="1" ht="15" customHeight="1" x14ac:dyDescent="0.2">
      <c r="A57" s="61" t="s">
        <v>122</v>
      </c>
      <c r="B57" s="69"/>
      <c r="C57" s="63" t="s">
        <v>173</v>
      </c>
      <c r="D57" s="90">
        <v>0</v>
      </c>
      <c r="E57" s="90">
        <v>0</v>
      </c>
      <c r="F57" s="90">
        <v>0</v>
      </c>
      <c r="G57" s="90">
        <v>0</v>
      </c>
      <c r="H57" s="90">
        <v>0</v>
      </c>
      <c r="I57" s="90">
        <v>0</v>
      </c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  <c r="AI57" s="67"/>
      <c r="AJ57" s="67"/>
      <c r="AK57" s="67"/>
      <c r="AL57" s="67"/>
      <c r="AM57" s="67"/>
      <c r="AN57" s="67"/>
      <c r="AO57" s="67"/>
      <c r="AP57" s="67"/>
      <c r="AQ57" s="67"/>
      <c r="AR57" s="67"/>
      <c r="AS57" s="67"/>
      <c r="AT57" s="67"/>
      <c r="AU57" s="67"/>
      <c r="AV57" s="67"/>
      <c r="AW57" s="67"/>
      <c r="AX57" s="67"/>
      <c r="AY57" s="67"/>
      <c r="AZ57" s="67"/>
      <c r="BA57" s="67"/>
      <c r="BB57" s="67"/>
      <c r="BC57" s="67"/>
      <c r="BD57" s="67"/>
      <c r="BE57" s="67"/>
      <c r="BF57" s="67"/>
      <c r="BG57" s="67"/>
      <c r="BH57" s="67"/>
      <c r="BI57" s="67"/>
      <c r="BJ57" s="67"/>
      <c r="BK57" s="67"/>
      <c r="BL57" s="67"/>
      <c r="BM57" s="67"/>
      <c r="BN57" s="67"/>
      <c r="BO57" s="67"/>
      <c r="BP57" s="67"/>
      <c r="BQ57" s="67"/>
      <c r="BR57" s="67"/>
      <c r="BS57" s="67"/>
      <c r="BT57" s="67"/>
      <c r="BU57" s="67"/>
      <c r="BV57" s="67"/>
      <c r="BW57" s="67"/>
      <c r="BX57" s="67"/>
      <c r="BY57" s="67"/>
      <c r="BZ57" s="67"/>
      <c r="CA57" s="67"/>
      <c r="CB57" s="67"/>
      <c r="CC57" s="67"/>
      <c r="CD57" s="67"/>
      <c r="CE57" s="67"/>
      <c r="CF57" s="67"/>
      <c r="CG57" s="67"/>
      <c r="CH57" s="67"/>
      <c r="CI57" s="67"/>
      <c r="CJ57" s="67"/>
      <c r="CK57" s="67"/>
      <c r="CL57" s="67"/>
      <c r="CM57" s="67"/>
      <c r="CN57" s="67"/>
      <c r="CO57" s="67"/>
      <c r="CP57" s="67"/>
      <c r="CQ57" s="67"/>
      <c r="CR57" s="67"/>
      <c r="CS57" s="67"/>
      <c r="CT57" s="67"/>
      <c r="CU57" s="67"/>
      <c r="CV57" s="67"/>
      <c r="CW57" s="67"/>
      <c r="CX57" s="67"/>
      <c r="CY57" s="67"/>
      <c r="CZ57" s="67"/>
      <c r="DA57" s="67"/>
      <c r="DB57" s="67"/>
      <c r="DC57" s="67"/>
      <c r="DD57" s="67"/>
      <c r="DE57" s="67"/>
      <c r="DF57" s="67"/>
    </row>
    <row r="58" spans="1:110" s="68" customFormat="1" ht="23.25" customHeight="1" x14ac:dyDescent="0.2">
      <c r="A58" s="61" t="s">
        <v>128</v>
      </c>
      <c r="B58" s="69"/>
      <c r="C58" s="63" t="s">
        <v>173</v>
      </c>
      <c r="D58" s="90">
        <v>0</v>
      </c>
      <c r="E58" s="90">
        <v>0</v>
      </c>
      <c r="F58" s="90">
        <v>0</v>
      </c>
      <c r="G58" s="90">
        <v>0</v>
      </c>
      <c r="H58" s="90">
        <v>0</v>
      </c>
      <c r="I58" s="90">
        <v>0</v>
      </c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  <c r="AE58" s="67"/>
      <c r="AF58" s="67"/>
      <c r="AG58" s="67"/>
      <c r="AH58" s="67"/>
      <c r="AI58" s="67"/>
      <c r="AJ58" s="67"/>
      <c r="AK58" s="67"/>
      <c r="AL58" s="67"/>
      <c r="AM58" s="67"/>
      <c r="AN58" s="67"/>
      <c r="AO58" s="67"/>
      <c r="AP58" s="67"/>
      <c r="AQ58" s="67"/>
      <c r="AR58" s="67"/>
      <c r="AS58" s="67"/>
      <c r="AT58" s="67"/>
      <c r="AU58" s="67"/>
      <c r="AV58" s="67"/>
      <c r="AW58" s="67"/>
      <c r="AX58" s="67"/>
      <c r="AY58" s="67"/>
      <c r="AZ58" s="67"/>
      <c r="BA58" s="67"/>
      <c r="BB58" s="67"/>
      <c r="BC58" s="67"/>
      <c r="BD58" s="67"/>
      <c r="BE58" s="67"/>
      <c r="BF58" s="67"/>
      <c r="BG58" s="67"/>
      <c r="BH58" s="67"/>
      <c r="BI58" s="67"/>
      <c r="BJ58" s="67"/>
      <c r="BK58" s="67"/>
      <c r="BL58" s="67"/>
      <c r="BM58" s="67"/>
      <c r="BN58" s="67"/>
      <c r="BO58" s="67"/>
      <c r="BP58" s="67"/>
      <c r="BQ58" s="67"/>
      <c r="BR58" s="67"/>
      <c r="BS58" s="67"/>
      <c r="BT58" s="67"/>
      <c r="BU58" s="67"/>
      <c r="BV58" s="67"/>
      <c r="BW58" s="67"/>
      <c r="BX58" s="67"/>
      <c r="BY58" s="67"/>
      <c r="BZ58" s="67"/>
      <c r="CA58" s="67"/>
      <c r="CB58" s="67"/>
      <c r="CC58" s="67"/>
      <c r="CD58" s="67"/>
      <c r="CE58" s="67"/>
      <c r="CF58" s="67"/>
      <c r="CG58" s="67"/>
      <c r="CH58" s="67"/>
      <c r="CI58" s="67"/>
      <c r="CJ58" s="67"/>
      <c r="CK58" s="67"/>
      <c r="CL58" s="67"/>
      <c r="CM58" s="67"/>
      <c r="CN58" s="67"/>
      <c r="CO58" s="67"/>
      <c r="CP58" s="67"/>
      <c r="CQ58" s="67"/>
      <c r="CR58" s="67"/>
      <c r="CS58" s="67"/>
      <c r="CT58" s="67"/>
      <c r="CU58" s="67"/>
      <c r="CV58" s="67"/>
      <c r="CW58" s="67"/>
      <c r="CX58" s="67"/>
      <c r="CY58" s="67"/>
      <c r="CZ58" s="67"/>
      <c r="DA58" s="67"/>
      <c r="DB58" s="67"/>
      <c r="DC58" s="67"/>
      <c r="DD58" s="67"/>
      <c r="DE58" s="67"/>
      <c r="DF58" s="67"/>
    </row>
    <row r="59" spans="1:110" x14ac:dyDescent="0.2">
      <c r="A59" s="57"/>
      <c r="B59" s="70"/>
      <c r="C59" s="89"/>
      <c r="D59" s="87"/>
      <c r="E59" s="87"/>
      <c r="F59" s="87"/>
      <c r="G59" s="87"/>
      <c r="H59" s="87"/>
      <c r="I59" s="87"/>
    </row>
    <row r="60" spans="1:110" ht="15.75" hidden="1" customHeight="1" x14ac:dyDescent="0.2">
      <c r="A60" s="57"/>
      <c r="B60" s="89"/>
      <c r="C60" s="89"/>
      <c r="D60" s="87"/>
      <c r="E60" s="87"/>
      <c r="F60" s="87"/>
      <c r="G60" s="87"/>
      <c r="H60" s="87"/>
      <c r="I60" s="87"/>
    </row>
    <row r="61" spans="1:110" ht="15.75" hidden="1" customHeight="1" x14ac:dyDescent="0.2">
      <c r="A61" s="57"/>
      <c r="B61" s="89"/>
      <c r="C61" s="89"/>
      <c r="D61" s="87"/>
      <c r="E61" s="87"/>
      <c r="F61" s="87"/>
      <c r="G61" s="87"/>
      <c r="H61" s="87"/>
      <c r="I61" s="87"/>
    </row>
    <row r="62" spans="1:110" ht="25.5" customHeight="1" x14ac:dyDescent="0.2">
      <c r="A62" s="57" t="s">
        <v>57</v>
      </c>
      <c r="B62" s="89">
        <v>260</v>
      </c>
      <c r="C62" s="89">
        <v>244</v>
      </c>
      <c r="D62" s="87">
        <f>D63+D65+D66+D70+D71+D74+D75+D79+D73</f>
        <v>25774904.699999999</v>
      </c>
      <c r="E62" s="87">
        <f>E63+E65+E66+E70+E71+E74+E75+E79</f>
        <v>5683070</v>
      </c>
      <c r="F62" s="91">
        <v>0</v>
      </c>
      <c r="G62" s="87">
        <v>0</v>
      </c>
      <c r="H62" s="87">
        <f>H63+H65+H66+H70+H71+H74+H75+H79</f>
        <v>20091834.699999999</v>
      </c>
      <c r="I62" s="87">
        <v>0</v>
      </c>
    </row>
    <row r="63" spans="1:110" ht="15.75" customHeight="1" x14ac:dyDescent="0.2">
      <c r="A63" s="57" t="s">
        <v>3</v>
      </c>
      <c r="B63" s="147"/>
      <c r="C63" s="147">
        <v>244</v>
      </c>
      <c r="D63" s="150">
        <f>E63+H63</f>
        <v>489000</v>
      </c>
      <c r="E63" s="150">
        <v>0</v>
      </c>
      <c r="F63" s="153">
        <v>0</v>
      </c>
      <c r="G63" s="153">
        <v>0</v>
      </c>
      <c r="H63" s="152">
        <v>489000</v>
      </c>
      <c r="I63" s="149">
        <v>0</v>
      </c>
    </row>
    <row r="64" spans="1:110" s="68" customFormat="1" x14ac:dyDescent="0.2">
      <c r="A64" s="61" t="s">
        <v>121</v>
      </c>
      <c r="B64" s="148"/>
      <c r="C64" s="148"/>
      <c r="D64" s="151"/>
      <c r="E64" s="151"/>
      <c r="F64" s="154"/>
      <c r="G64" s="154"/>
      <c r="H64" s="152"/>
      <c r="I64" s="149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67"/>
      <c r="AJ64" s="67"/>
      <c r="AK64" s="67"/>
      <c r="AL64" s="67"/>
      <c r="AM64" s="67"/>
      <c r="AN64" s="67"/>
      <c r="AO64" s="67"/>
      <c r="AP64" s="67"/>
      <c r="AQ64" s="67"/>
      <c r="AR64" s="67"/>
      <c r="AS64" s="67"/>
      <c r="AT64" s="67"/>
      <c r="AU64" s="67"/>
      <c r="AV64" s="67"/>
      <c r="AW64" s="67"/>
      <c r="AX64" s="67"/>
      <c r="AY64" s="67"/>
      <c r="AZ64" s="67"/>
      <c r="BA64" s="67"/>
      <c r="BB64" s="67"/>
      <c r="BC64" s="67"/>
      <c r="BD64" s="67"/>
      <c r="BE64" s="67"/>
      <c r="BF64" s="67"/>
      <c r="BG64" s="67"/>
      <c r="BH64" s="67"/>
      <c r="BI64" s="67"/>
      <c r="BJ64" s="67"/>
      <c r="BK64" s="67"/>
      <c r="BL64" s="67"/>
      <c r="BM64" s="67"/>
      <c r="BN64" s="67"/>
      <c r="BO64" s="67"/>
      <c r="BP64" s="67"/>
      <c r="BQ64" s="67"/>
      <c r="BR64" s="67"/>
      <c r="BS64" s="67"/>
      <c r="BT64" s="67"/>
      <c r="BU64" s="67"/>
      <c r="BV64" s="67"/>
      <c r="BW64" s="67"/>
      <c r="BX64" s="67"/>
      <c r="BY64" s="67"/>
      <c r="BZ64" s="67"/>
      <c r="CA64" s="67"/>
      <c r="CB64" s="67"/>
      <c r="CC64" s="67"/>
      <c r="CD64" s="67"/>
      <c r="CE64" s="67"/>
      <c r="CF64" s="67"/>
      <c r="CG64" s="67"/>
      <c r="CH64" s="67"/>
      <c r="CI64" s="67"/>
      <c r="CJ64" s="67"/>
      <c r="CK64" s="67"/>
      <c r="CL64" s="67"/>
      <c r="CM64" s="67"/>
      <c r="CN64" s="67"/>
      <c r="CO64" s="67"/>
      <c r="CP64" s="67"/>
      <c r="CQ64" s="67"/>
      <c r="CR64" s="67"/>
      <c r="CS64" s="67"/>
      <c r="CT64" s="67"/>
      <c r="CU64" s="67"/>
      <c r="CV64" s="67"/>
      <c r="CW64" s="67"/>
      <c r="CX64" s="67"/>
      <c r="CY64" s="67"/>
      <c r="CZ64" s="67"/>
      <c r="DA64" s="67"/>
      <c r="DB64" s="67"/>
      <c r="DC64" s="67"/>
      <c r="DD64" s="67"/>
      <c r="DE64" s="67"/>
      <c r="DF64" s="67"/>
    </row>
    <row r="65" spans="1:110" s="65" customFormat="1" x14ac:dyDescent="0.2">
      <c r="A65" s="61" t="s">
        <v>122</v>
      </c>
      <c r="B65" s="71"/>
      <c r="C65" s="88">
        <v>244</v>
      </c>
      <c r="D65" s="86">
        <f>E65+H65</f>
        <v>830445</v>
      </c>
      <c r="E65" s="86">
        <v>0</v>
      </c>
      <c r="F65" s="86">
        <v>0</v>
      </c>
      <c r="G65" s="86">
        <v>0</v>
      </c>
      <c r="H65" s="90">
        <v>830445</v>
      </c>
      <c r="I65" s="90">
        <v>0</v>
      </c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  <c r="AC65" s="64"/>
      <c r="AD65" s="64"/>
      <c r="AE65" s="64"/>
      <c r="AF65" s="64"/>
      <c r="AG65" s="64"/>
      <c r="AH65" s="64"/>
      <c r="AI65" s="64"/>
      <c r="AJ65" s="64"/>
      <c r="AK65" s="64"/>
      <c r="AL65" s="64"/>
      <c r="AM65" s="64"/>
      <c r="AN65" s="64"/>
      <c r="AO65" s="64"/>
      <c r="AP65" s="64"/>
      <c r="AQ65" s="64"/>
      <c r="AR65" s="64"/>
      <c r="AS65" s="64"/>
      <c r="AT65" s="64"/>
      <c r="AU65" s="64"/>
      <c r="AV65" s="64"/>
      <c r="AW65" s="64"/>
      <c r="AX65" s="64"/>
      <c r="AY65" s="64"/>
      <c r="AZ65" s="64"/>
      <c r="BA65" s="64"/>
      <c r="BB65" s="64"/>
      <c r="BC65" s="64"/>
      <c r="BD65" s="64"/>
      <c r="BE65" s="64"/>
      <c r="BF65" s="64"/>
      <c r="BG65" s="64"/>
      <c r="BH65" s="64"/>
      <c r="BI65" s="64"/>
      <c r="BJ65" s="64"/>
      <c r="BK65" s="64"/>
      <c r="BL65" s="64"/>
      <c r="BM65" s="64"/>
      <c r="BN65" s="64"/>
      <c r="BO65" s="64"/>
      <c r="BP65" s="64"/>
      <c r="BQ65" s="64"/>
      <c r="BR65" s="64"/>
      <c r="BS65" s="64"/>
      <c r="BT65" s="64"/>
      <c r="BU65" s="64"/>
      <c r="BV65" s="64"/>
      <c r="BW65" s="64"/>
      <c r="BX65" s="64"/>
      <c r="BY65" s="64"/>
      <c r="BZ65" s="64"/>
      <c r="CA65" s="64"/>
      <c r="CB65" s="64"/>
      <c r="CC65" s="64"/>
      <c r="CD65" s="64"/>
      <c r="CE65" s="64"/>
      <c r="CF65" s="64"/>
      <c r="CG65" s="64"/>
      <c r="CH65" s="64"/>
      <c r="CI65" s="64"/>
      <c r="CJ65" s="64"/>
      <c r="CK65" s="64"/>
      <c r="CL65" s="64"/>
      <c r="CM65" s="64"/>
      <c r="CN65" s="64"/>
      <c r="CO65" s="64"/>
      <c r="CP65" s="64"/>
      <c r="CQ65" s="64"/>
      <c r="CR65" s="64"/>
      <c r="CS65" s="64"/>
      <c r="CT65" s="64"/>
      <c r="CU65" s="64"/>
      <c r="CV65" s="64"/>
      <c r="CW65" s="64"/>
      <c r="CX65" s="64"/>
      <c r="CY65" s="64"/>
      <c r="CZ65" s="64"/>
      <c r="DA65" s="64"/>
      <c r="DB65" s="64"/>
      <c r="DC65" s="64"/>
      <c r="DD65" s="64"/>
      <c r="DE65" s="64"/>
      <c r="DF65" s="64"/>
    </row>
    <row r="66" spans="1:110" s="65" customFormat="1" x14ac:dyDescent="0.2">
      <c r="A66" s="61" t="s">
        <v>123</v>
      </c>
      <c r="B66" s="62"/>
      <c r="C66" s="63">
        <v>244</v>
      </c>
      <c r="D66" s="86">
        <f t="shared" ref="D66:D80" si="0">E66+H66</f>
        <v>10499171</v>
      </c>
      <c r="E66" s="90">
        <f>E67+E68+E69</f>
        <v>5393010</v>
      </c>
      <c r="F66" s="90">
        <v>0</v>
      </c>
      <c r="G66" s="90">
        <v>0</v>
      </c>
      <c r="H66" s="90">
        <f>H67+H68+H69</f>
        <v>5106161</v>
      </c>
      <c r="I66" s="90">
        <v>0</v>
      </c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4"/>
      <c r="AE66" s="64"/>
      <c r="AF66" s="64"/>
      <c r="AG66" s="64"/>
      <c r="AH66" s="64"/>
      <c r="AI66" s="64"/>
      <c r="AJ66" s="64"/>
      <c r="AK66" s="64"/>
      <c r="AL66" s="64"/>
      <c r="AM66" s="64"/>
      <c r="AN66" s="64"/>
      <c r="AO66" s="64"/>
      <c r="AP66" s="64"/>
      <c r="AQ66" s="64"/>
      <c r="AR66" s="64"/>
      <c r="AS66" s="64"/>
      <c r="AT66" s="64"/>
      <c r="AU66" s="64"/>
      <c r="AV66" s="64"/>
      <c r="AW66" s="64"/>
      <c r="AX66" s="64"/>
      <c r="AY66" s="64"/>
      <c r="AZ66" s="64"/>
      <c r="BA66" s="64"/>
      <c r="BB66" s="64"/>
      <c r="BC66" s="64"/>
      <c r="BD66" s="64"/>
      <c r="BE66" s="64"/>
      <c r="BF66" s="64"/>
      <c r="BG66" s="64"/>
      <c r="BH66" s="64"/>
      <c r="BI66" s="64"/>
      <c r="BJ66" s="64"/>
      <c r="BK66" s="64"/>
      <c r="BL66" s="64"/>
      <c r="BM66" s="64"/>
      <c r="BN66" s="64"/>
      <c r="BO66" s="64"/>
      <c r="BP66" s="64"/>
      <c r="BQ66" s="64"/>
      <c r="BR66" s="64"/>
      <c r="BS66" s="64"/>
      <c r="BT66" s="64"/>
      <c r="BU66" s="64"/>
      <c r="BV66" s="64"/>
      <c r="BW66" s="64"/>
      <c r="BX66" s="64"/>
      <c r="BY66" s="64"/>
      <c r="BZ66" s="64"/>
      <c r="CA66" s="64"/>
      <c r="CB66" s="64"/>
      <c r="CC66" s="64"/>
      <c r="CD66" s="64"/>
      <c r="CE66" s="64"/>
      <c r="CF66" s="64"/>
      <c r="CG66" s="64"/>
      <c r="CH66" s="64"/>
      <c r="CI66" s="64"/>
      <c r="CJ66" s="64"/>
      <c r="CK66" s="64"/>
      <c r="CL66" s="64"/>
      <c r="CM66" s="64"/>
      <c r="CN66" s="64"/>
      <c r="CO66" s="64"/>
      <c r="CP66" s="64"/>
      <c r="CQ66" s="64"/>
      <c r="CR66" s="64"/>
      <c r="CS66" s="64"/>
      <c r="CT66" s="64"/>
      <c r="CU66" s="64"/>
      <c r="CV66" s="64"/>
      <c r="CW66" s="64"/>
      <c r="CX66" s="64"/>
      <c r="CY66" s="64"/>
      <c r="CZ66" s="64"/>
      <c r="DA66" s="64"/>
      <c r="DB66" s="64"/>
      <c r="DC66" s="64"/>
      <c r="DD66" s="64"/>
      <c r="DE66" s="64"/>
      <c r="DF66" s="64"/>
    </row>
    <row r="67" spans="1:110" s="65" customFormat="1" x14ac:dyDescent="0.2">
      <c r="A67" s="61" t="s">
        <v>124</v>
      </c>
      <c r="B67" s="62"/>
      <c r="C67" s="63"/>
      <c r="D67" s="86">
        <f t="shared" si="0"/>
        <v>3041537</v>
      </c>
      <c r="E67" s="90">
        <v>1558540</v>
      </c>
      <c r="F67" s="90">
        <v>0</v>
      </c>
      <c r="G67" s="90">
        <v>0</v>
      </c>
      <c r="H67" s="90">
        <v>1482997</v>
      </c>
      <c r="I67" s="90">
        <v>0</v>
      </c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4"/>
      <c r="AB67" s="64"/>
      <c r="AC67" s="64"/>
      <c r="AD67" s="64"/>
      <c r="AE67" s="64"/>
      <c r="AF67" s="64"/>
      <c r="AG67" s="64"/>
      <c r="AH67" s="64"/>
      <c r="AI67" s="64"/>
      <c r="AJ67" s="64"/>
      <c r="AK67" s="64"/>
      <c r="AL67" s="64"/>
      <c r="AM67" s="64"/>
      <c r="AN67" s="64"/>
      <c r="AO67" s="64"/>
      <c r="AP67" s="64"/>
      <c r="AQ67" s="64"/>
      <c r="AR67" s="64"/>
      <c r="AS67" s="64"/>
      <c r="AT67" s="64"/>
      <c r="AU67" s="64"/>
      <c r="AV67" s="64"/>
      <c r="AW67" s="64"/>
      <c r="AX67" s="64"/>
      <c r="AY67" s="64"/>
      <c r="AZ67" s="64"/>
      <c r="BA67" s="64"/>
      <c r="BB67" s="64"/>
      <c r="BC67" s="64"/>
      <c r="BD67" s="64"/>
      <c r="BE67" s="64"/>
      <c r="BF67" s="64"/>
      <c r="BG67" s="64"/>
      <c r="BH67" s="64"/>
      <c r="BI67" s="64"/>
      <c r="BJ67" s="64"/>
      <c r="BK67" s="64"/>
      <c r="BL67" s="64"/>
      <c r="BM67" s="64"/>
      <c r="BN67" s="64"/>
      <c r="BO67" s="64"/>
      <c r="BP67" s="64"/>
      <c r="BQ67" s="64"/>
      <c r="BR67" s="64"/>
      <c r="BS67" s="64"/>
      <c r="BT67" s="64"/>
      <c r="BU67" s="64"/>
      <c r="BV67" s="64"/>
      <c r="BW67" s="64"/>
      <c r="BX67" s="64"/>
      <c r="BY67" s="64"/>
      <c r="BZ67" s="64"/>
      <c r="CA67" s="64"/>
      <c r="CB67" s="64"/>
      <c r="CC67" s="64"/>
      <c r="CD67" s="64"/>
      <c r="CE67" s="64"/>
      <c r="CF67" s="64"/>
      <c r="CG67" s="64"/>
      <c r="CH67" s="64"/>
      <c r="CI67" s="64"/>
      <c r="CJ67" s="64"/>
      <c r="CK67" s="64"/>
      <c r="CL67" s="64"/>
      <c r="CM67" s="64"/>
      <c r="CN67" s="64"/>
      <c r="CO67" s="64"/>
      <c r="CP67" s="64"/>
      <c r="CQ67" s="64"/>
      <c r="CR67" s="64"/>
      <c r="CS67" s="64"/>
      <c r="CT67" s="64"/>
      <c r="CU67" s="64"/>
      <c r="CV67" s="64"/>
      <c r="CW67" s="64"/>
      <c r="CX67" s="64"/>
      <c r="CY67" s="64"/>
      <c r="CZ67" s="64"/>
      <c r="DA67" s="64"/>
      <c r="DB67" s="64"/>
      <c r="DC67" s="64"/>
      <c r="DD67" s="64"/>
      <c r="DE67" s="64"/>
      <c r="DF67" s="64"/>
    </row>
    <row r="68" spans="1:110" s="65" customFormat="1" x14ac:dyDescent="0.2">
      <c r="A68" s="61" t="s">
        <v>125</v>
      </c>
      <c r="B68" s="62"/>
      <c r="C68" s="63"/>
      <c r="D68" s="86">
        <f t="shared" si="0"/>
        <v>6096597</v>
      </c>
      <c r="E68" s="90">
        <f>4194659-300000-435776</f>
        <v>3458883</v>
      </c>
      <c r="F68" s="90">
        <v>0</v>
      </c>
      <c r="G68" s="90">
        <v>0</v>
      </c>
      <c r="H68" s="90">
        <v>2637714</v>
      </c>
      <c r="I68" s="90">
        <v>0</v>
      </c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64"/>
      <c r="AE68" s="64"/>
      <c r="AF68" s="64"/>
      <c r="AG68" s="64"/>
      <c r="AH68" s="64"/>
      <c r="AI68" s="64"/>
      <c r="AJ68" s="64"/>
      <c r="AK68" s="64"/>
      <c r="AL68" s="64"/>
      <c r="AM68" s="64"/>
      <c r="AN68" s="64"/>
      <c r="AO68" s="64"/>
      <c r="AP68" s="64"/>
      <c r="AQ68" s="64"/>
      <c r="AR68" s="64"/>
      <c r="AS68" s="64"/>
      <c r="AT68" s="64"/>
      <c r="AU68" s="64"/>
      <c r="AV68" s="64"/>
      <c r="AW68" s="64"/>
      <c r="AX68" s="64"/>
      <c r="AY68" s="64"/>
      <c r="AZ68" s="64"/>
      <c r="BA68" s="64"/>
      <c r="BB68" s="64"/>
      <c r="BC68" s="64"/>
      <c r="BD68" s="64"/>
      <c r="BE68" s="64"/>
      <c r="BF68" s="64"/>
      <c r="BG68" s="64"/>
      <c r="BH68" s="64"/>
      <c r="BI68" s="64"/>
      <c r="BJ68" s="64"/>
      <c r="BK68" s="64"/>
      <c r="BL68" s="64"/>
      <c r="BM68" s="64"/>
      <c r="BN68" s="64"/>
      <c r="BO68" s="64"/>
      <c r="BP68" s="64"/>
      <c r="BQ68" s="64"/>
      <c r="BR68" s="64"/>
      <c r="BS68" s="64"/>
      <c r="BT68" s="64"/>
      <c r="BU68" s="64"/>
      <c r="BV68" s="64"/>
      <c r="BW68" s="64"/>
      <c r="BX68" s="64"/>
      <c r="BY68" s="64"/>
      <c r="BZ68" s="64"/>
      <c r="CA68" s="64"/>
      <c r="CB68" s="64"/>
      <c r="CC68" s="64"/>
      <c r="CD68" s="64"/>
      <c r="CE68" s="64"/>
      <c r="CF68" s="64"/>
      <c r="CG68" s="64"/>
      <c r="CH68" s="64"/>
      <c r="CI68" s="64"/>
      <c r="CJ68" s="64"/>
      <c r="CK68" s="64"/>
      <c r="CL68" s="64"/>
      <c r="CM68" s="64"/>
      <c r="CN68" s="64"/>
      <c r="CO68" s="64"/>
      <c r="CP68" s="64"/>
      <c r="CQ68" s="64"/>
      <c r="CR68" s="64"/>
      <c r="CS68" s="64"/>
      <c r="CT68" s="64"/>
      <c r="CU68" s="64"/>
      <c r="CV68" s="64"/>
      <c r="CW68" s="64"/>
      <c r="CX68" s="64"/>
      <c r="CY68" s="64"/>
      <c r="CZ68" s="64"/>
      <c r="DA68" s="64"/>
      <c r="DB68" s="64"/>
      <c r="DC68" s="64"/>
      <c r="DD68" s="64"/>
      <c r="DE68" s="64"/>
      <c r="DF68" s="64"/>
    </row>
    <row r="69" spans="1:110" s="65" customFormat="1" ht="21.75" customHeight="1" x14ac:dyDescent="0.2">
      <c r="A69" s="61" t="s">
        <v>183</v>
      </c>
      <c r="B69" s="62"/>
      <c r="C69" s="63"/>
      <c r="D69" s="86">
        <f t="shared" si="0"/>
        <v>1361037</v>
      </c>
      <c r="E69" s="90">
        <f>275587+100000</f>
        <v>375587</v>
      </c>
      <c r="F69" s="90">
        <v>0</v>
      </c>
      <c r="G69" s="90">
        <v>0</v>
      </c>
      <c r="H69" s="90">
        <v>985450</v>
      </c>
      <c r="I69" s="90">
        <v>0</v>
      </c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4"/>
      <c r="AC69" s="64"/>
      <c r="AD69" s="64"/>
      <c r="AE69" s="64"/>
      <c r="AF69" s="64"/>
      <c r="AG69" s="64"/>
      <c r="AH69" s="64"/>
      <c r="AI69" s="64"/>
      <c r="AJ69" s="64"/>
      <c r="AK69" s="64"/>
      <c r="AL69" s="64"/>
      <c r="AM69" s="64"/>
      <c r="AN69" s="64"/>
      <c r="AO69" s="64"/>
      <c r="AP69" s="64"/>
      <c r="AQ69" s="64"/>
      <c r="AR69" s="64"/>
      <c r="AS69" s="64"/>
      <c r="AT69" s="64"/>
      <c r="AU69" s="64"/>
      <c r="AV69" s="64"/>
      <c r="AW69" s="64"/>
      <c r="AX69" s="64"/>
      <c r="AY69" s="64"/>
      <c r="AZ69" s="64"/>
      <c r="BA69" s="64"/>
      <c r="BB69" s="64"/>
      <c r="BC69" s="64"/>
      <c r="BD69" s="64"/>
      <c r="BE69" s="64"/>
      <c r="BF69" s="64"/>
      <c r="BG69" s="64"/>
      <c r="BH69" s="64"/>
      <c r="BI69" s="64"/>
      <c r="BJ69" s="64"/>
      <c r="BK69" s="64"/>
      <c r="BL69" s="64"/>
      <c r="BM69" s="64"/>
      <c r="BN69" s="64"/>
      <c r="BO69" s="64"/>
      <c r="BP69" s="64"/>
      <c r="BQ69" s="64"/>
      <c r="BR69" s="64"/>
      <c r="BS69" s="64"/>
      <c r="BT69" s="64"/>
      <c r="BU69" s="64"/>
      <c r="BV69" s="64"/>
      <c r="BW69" s="64"/>
      <c r="BX69" s="64"/>
      <c r="BY69" s="64"/>
      <c r="BZ69" s="64"/>
      <c r="CA69" s="64"/>
      <c r="CB69" s="64"/>
      <c r="CC69" s="64"/>
      <c r="CD69" s="64"/>
      <c r="CE69" s="64"/>
      <c r="CF69" s="64"/>
      <c r="CG69" s="64"/>
      <c r="CH69" s="64"/>
      <c r="CI69" s="64"/>
      <c r="CJ69" s="64"/>
      <c r="CK69" s="64"/>
      <c r="CL69" s="64"/>
      <c r="CM69" s="64"/>
      <c r="CN69" s="64"/>
      <c r="CO69" s="64"/>
      <c r="CP69" s="64"/>
      <c r="CQ69" s="64"/>
      <c r="CR69" s="64"/>
      <c r="CS69" s="64"/>
      <c r="CT69" s="64"/>
      <c r="CU69" s="64"/>
      <c r="CV69" s="64"/>
      <c r="CW69" s="64"/>
      <c r="CX69" s="64"/>
      <c r="CY69" s="64"/>
      <c r="CZ69" s="64"/>
      <c r="DA69" s="64"/>
      <c r="DB69" s="64"/>
      <c r="DC69" s="64"/>
      <c r="DD69" s="64"/>
      <c r="DE69" s="64"/>
      <c r="DF69" s="64"/>
    </row>
    <row r="70" spans="1:110" s="65" customFormat="1" ht="24" x14ac:dyDescent="0.2">
      <c r="A70" s="66" t="s">
        <v>126</v>
      </c>
      <c r="B70" s="83"/>
      <c r="C70" s="81">
        <v>244</v>
      </c>
      <c r="D70" s="82">
        <f t="shared" si="0"/>
        <v>1171715</v>
      </c>
      <c r="E70" s="79">
        <v>290060</v>
      </c>
      <c r="F70" s="90">
        <v>0</v>
      </c>
      <c r="G70" s="90">
        <v>0</v>
      </c>
      <c r="H70" s="90">
        <v>881655</v>
      </c>
      <c r="I70" s="90">
        <v>0</v>
      </c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4"/>
      <c r="AB70" s="64"/>
      <c r="AC70" s="64"/>
      <c r="AD70" s="64"/>
      <c r="AE70" s="64"/>
      <c r="AF70" s="64"/>
      <c r="AG70" s="64"/>
      <c r="AH70" s="64"/>
      <c r="AI70" s="64"/>
      <c r="AJ70" s="64"/>
      <c r="AK70" s="64"/>
      <c r="AL70" s="64"/>
      <c r="AM70" s="64"/>
      <c r="AN70" s="64"/>
      <c r="AO70" s="64"/>
      <c r="AP70" s="64"/>
      <c r="AQ70" s="64"/>
      <c r="AR70" s="64"/>
      <c r="AS70" s="64"/>
      <c r="AT70" s="64"/>
      <c r="AU70" s="64"/>
      <c r="AV70" s="64"/>
      <c r="AW70" s="64"/>
      <c r="AX70" s="64"/>
      <c r="AY70" s="64"/>
      <c r="AZ70" s="64"/>
      <c r="BA70" s="64"/>
      <c r="BB70" s="64"/>
      <c r="BC70" s="64"/>
      <c r="BD70" s="64"/>
      <c r="BE70" s="64"/>
      <c r="BF70" s="64"/>
      <c r="BG70" s="64"/>
      <c r="BH70" s="64"/>
      <c r="BI70" s="64"/>
      <c r="BJ70" s="64"/>
      <c r="BK70" s="64"/>
      <c r="BL70" s="64"/>
      <c r="BM70" s="64"/>
      <c r="BN70" s="64"/>
      <c r="BO70" s="64"/>
      <c r="BP70" s="64"/>
      <c r="BQ70" s="64"/>
      <c r="BR70" s="64"/>
      <c r="BS70" s="64"/>
      <c r="BT70" s="64"/>
      <c r="BU70" s="64"/>
      <c r="BV70" s="64"/>
      <c r="BW70" s="64"/>
      <c r="BX70" s="64"/>
      <c r="BY70" s="64"/>
      <c r="BZ70" s="64"/>
      <c r="CA70" s="64"/>
      <c r="CB70" s="64"/>
      <c r="CC70" s="64"/>
      <c r="CD70" s="64"/>
      <c r="CE70" s="64"/>
      <c r="CF70" s="64"/>
      <c r="CG70" s="64"/>
      <c r="CH70" s="64"/>
      <c r="CI70" s="64"/>
      <c r="CJ70" s="64"/>
      <c r="CK70" s="64"/>
      <c r="CL70" s="64"/>
      <c r="CM70" s="64"/>
      <c r="CN70" s="64"/>
      <c r="CO70" s="64"/>
      <c r="CP70" s="64"/>
      <c r="CQ70" s="64"/>
      <c r="CR70" s="64"/>
      <c r="CS70" s="64"/>
      <c r="CT70" s="64"/>
      <c r="CU70" s="64"/>
      <c r="CV70" s="64"/>
      <c r="CW70" s="64"/>
      <c r="CX70" s="64"/>
      <c r="CY70" s="64"/>
      <c r="CZ70" s="64"/>
      <c r="DA70" s="64"/>
      <c r="DB70" s="64"/>
      <c r="DC70" s="64"/>
      <c r="DD70" s="64"/>
      <c r="DE70" s="64"/>
      <c r="DF70" s="64"/>
    </row>
    <row r="71" spans="1:110" s="65" customFormat="1" ht="24" x14ac:dyDescent="0.2">
      <c r="A71" s="61" t="s">
        <v>119</v>
      </c>
      <c r="B71" s="62"/>
      <c r="C71" s="63">
        <v>244</v>
      </c>
      <c r="D71" s="86">
        <f>E71+H71</f>
        <v>220000</v>
      </c>
      <c r="E71" s="79">
        <v>0</v>
      </c>
      <c r="F71" s="90">
        <v>0</v>
      </c>
      <c r="G71" s="90">
        <v>0</v>
      </c>
      <c r="H71" s="90">
        <v>220000</v>
      </c>
      <c r="I71" s="90">
        <v>0</v>
      </c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64"/>
      <c r="AG71" s="64"/>
      <c r="AH71" s="64"/>
      <c r="AI71" s="64"/>
      <c r="AJ71" s="64"/>
      <c r="AK71" s="64"/>
      <c r="AL71" s="64"/>
      <c r="AM71" s="64"/>
      <c r="AN71" s="64"/>
      <c r="AO71" s="64"/>
      <c r="AP71" s="64"/>
      <c r="AQ71" s="64"/>
      <c r="AR71" s="64"/>
      <c r="AS71" s="64"/>
      <c r="AT71" s="64"/>
      <c r="AU71" s="64"/>
      <c r="AV71" s="64"/>
      <c r="AW71" s="64"/>
      <c r="AX71" s="64"/>
      <c r="AY71" s="64"/>
      <c r="AZ71" s="64"/>
      <c r="BA71" s="64"/>
      <c r="BB71" s="64"/>
      <c r="BC71" s="64"/>
      <c r="BD71" s="64"/>
      <c r="BE71" s="64"/>
      <c r="BF71" s="64"/>
      <c r="BG71" s="64"/>
      <c r="BH71" s="64"/>
      <c r="BI71" s="64"/>
      <c r="BJ71" s="64"/>
      <c r="BK71" s="64"/>
      <c r="BL71" s="64"/>
      <c r="BM71" s="64"/>
      <c r="BN71" s="64"/>
      <c r="BO71" s="64"/>
      <c r="BP71" s="64"/>
      <c r="BQ71" s="64"/>
      <c r="BR71" s="64"/>
      <c r="BS71" s="64"/>
      <c r="BT71" s="64"/>
      <c r="BU71" s="64"/>
      <c r="BV71" s="64"/>
      <c r="BW71" s="64"/>
      <c r="BX71" s="64"/>
      <c r="BY71" s="64"/>
      <c r="BZ71" s="64"/>
      <c r="CA71" s="64"/>
      <c r="CB71" s="64"/>
      <c r="CC71" s="64"/>
      <c r="CD71" s="64"/>
      <c r="CE71" s="64"/>
      <c r="CF71" s="64"/>
      <c r="CG71" s="64"/>
      <c r="CH71" s="64"/>
      <c r="CI71" s="64"/>
      <c r="CJ71" s="64"/>
      <c r="CK71" s="64"/>
      <c r="CL71" s="64"/>
      <c r="CM71" s="64"/>
      <c r="CN71" s="64"/>
      <c r="CO71" s="64"/>
      <c r="CP71" s="64"/>
      <c r="CQ71" s="64"/>
      <c r="CR71" s="64"/>
      <c r="CS71" s="64"/>
      <c r="CT71" s="64"/>
      <c r="CU71" s="64"/>
      <c r="CV71" s="64"/>
      <c r="CW71" s="64"/>
      <c r="CX71" s="64"/>
      <c r="CY71" s="64"/>
      <c r="CZ71" s="64"/>
      <c r="DA71" s="64"/>
      <c r="DB71" s="64"/>
      <c r="DC71" s="64"/>
      <c r="DD71" s="64"/>
      <c r="DE71" s="64"/>
      <c r="DF71" s="64"/>
    </row>
    <row r="72" spans="1:110" s="65" customFormat="1" ht="20.25" customHeight="1" x14ac:dyDescent="0.2">
      <c r="A72" s="61" t="s">
        <v>158</v>
      </c>
      <c r="B72" s="62"/>
      <c r="C72" s="63" t="s">
        <v>173</v>
      </c>
      <c r="D72" s="92">
        <f t="shared" si="0"/>
        <v>0</v>
      </c>
      <c r="E72" s="79">
        <v>0</v>
      </c>
      <c r="F72" s="90">
        <v>0</v>
      </c>
      <c r="G72" s="90">
        <v>0</v>
      </c>
      <c r="H72" s="90">
        <v>0</v>
      </c>
      <c r="I72" s="90">
        <v>0</v>
      </c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  <c r="AA72" s="64"/>
      <c r="AB72" s="64"/>
      <c r="AC72" s="64"/>
      <c r="AD72" s="64"/>
      <c r="AE72" s="64"/>
      <c r="AF72" s="64"/>
      <c r="AG72" s="64"/>
      <c r="AH72" s="64"/>
      <c r="AI72" s="64"/>
      <c r="AJ72" s="64"/>
      <c r="AK72" s="64"/>
      <c r="AL72" s="64"/>
      <c r="AM72" s="64"/>
      <c r="AN72" s="64"/>
      <c r="AO72" s="64"/>
      <c r="AP72" s="64"/>
      <c r="AQ72" s="64"/>
      <c r="AR72" s="64"/>
      <c r="AS72" s="64"/>
      <c r="AT72" s="64"/>
      <c r="AU72" s="64"/>
      <c r="AV72" s="64"/>
      <c r="AW72" s="64"/>
      <c r="AX72" s="64"/>
      <c r="AY72" s="64"/>
      <c r="AZ72" s="64"/>
      <c r="BA72" s="64"/>
      <c r="BB72" s="64"/>
      <c r="BC72" s="64"/>
      <c r="BD72" s="64"/>
      <c r="BE72" s="64"/>
      <c r="BF72" s="64"/>
      <c r="BG72" s="64"/>
      <c r="BH72" s="64"/>
      <c r="BI72" s="64"/>
      <c r="BJ72" s="64"/>
      <c r="BK72" s="64"/>
      <c r="BL72" s="64"/>
      <c r="BM72" s="64"/>
      <c r="BN72" s="64"/>
      <c r="BO72" s="64"/>
      <c r="BP72" s="64"/>
      <c r="BQ72" s="64"/>
      <c r="BR72" s="64"/>
      <c r="BS72" s="64"/>
      <c r="BT72" s="64"/>
      <c r="BU72" s="64"/>
      <c r="BV72" s="64"/>
      <c r="BW72" s="64"/>
      <c r="BX72" s="64"/>
      <c r="BY72" s="64"/>
      <c r="BZ72" s="64"/>
      <c r="CA72" s="64"/>
      <c r="CB72" s="64"/>
      <c r="CC72" s="64"/>
      <c r="CD72" s="64"/>
      <c r="CE72" s="64"/>
      <c r="CF72" s="64"/>
      <c r="CG72" s="64"/>
      <c r="CH72" s="64"/>
      <c r="CI72" s="64"/>
      <c r="CJ72" s="64"/>
      <c r="CK72" s="64"/>
      <c r="CL72" s="64"/>
      <c r="CM72" s="64"/>
      <c r="CN72" s="64"/>
      <c r="CO72" s="64"/>
      <c r="CP72" s="64"/>
      <c r="CQ72" s="64"/>
      <c r="CR72" s="64"/>
      <c r="CS72" s="64"/>
      <c r="CT72" s="64"/>
      <c r="CU72" s="64"/>
      <c r="CV72" s="64"/>
      <c r="CW72" s="64"/>
      <c r="CX72" s="64"/>
      <c r="CY72" s="64"/>
      <c r="CZ72" s="64"/>
      <c r="DA72" s="64"/>
      <c r="DB72" s="64"/>
      <c r="DC72" s="64"/>
      <c r="DD72" s="64"/>
      <c r="DE72" s="64"/>
      <c r="DF72" s="64"/>
    </row>
    <row r="73" spans="1:110" s="65" customFormat="1" ht="24" customHeight="1" x14ac:dyDescent="0.2">
      <c r="A73" s="61" t="s">
        <v>187</v>
      </c>
      <c r="B73" s="62"/>
      <c r="C73" s="63">
        <v>244</v>
      </c>
      <c r="D73" s="92">
        <f>E73+H73+F73</f>
        <v>0</v>
      </c>
      <c r="E73" s="79">
        <v>0</v>
      </c>
      <c r="F73" s="93">
        <v>0</v>
      </c>
      <c r="G73" s="93">
        <v>0</v>
      </c>
      <c r="H73" s="93">
        <v>0</v>
      </c>
      <c r="I73" s="93">
        <v>0</v>
      </c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64"/>
      <c r="AG73" s="64"/>
      <c r="AH73" s="64"/>
      <c r="AI73" s="64"/>
      <c r="AJ73" s="64"/>
      <c r="AK73" s="64"/>
      <c r="AL73" s="64"/>
      <c r="AM73" s="64"/>
      <c r="AN73" s="64"/>
      <c r="AO73" s="64"/>
      <c r="AP73" s="64"/>
      <c r="AQ73" s="64"/>
      <c r="AR73" s="64"/>
      <c r="AS73" s="64"/>
      <c r="AT73" s="64"/>
      <c r="AU73" s="64"/>
      <c r="AV73" s="64"/>
      <c r="AW73" s="64"/>
      <c r="AX73" s="64"/>
      <c r="AY73" s="64"/>
      <c r="AZ73" s="64"/>
      <c r="BA73" s="64"/>
      <c r="BB73" s="64"/>
      <c r="BC73" s="64"/>
      <c r="BD73" s="64"/>
      <c r="BE73" s="64"/>
      <c r="BF73" s="64"/>
      <c r="BG73" s="64"/>
      <c r="BH73" s="64"/>
      <c r="BI73" s="64"/>
      <c r="BJ73" s="64"/>
      <c r="BK73" s="64"/>
      <c r="BL73" s="64"/>
      <c r="BM73" s="64"/>
      <c r="BN73" s="64"/>
      <c r="BO73" s="64"/>
      <c r="BP73" s="64"/>
      <c r="BQ73" s="64"/>
      <c r="BR73" s="64"/>
      <c r="BS73" s="64"/>
      <c r="BT73" s="64"/>
      <c r="BU73" s="64"/>
      <c r="BV73" s="64"/>
      <c r="BW73" s="64"/>
      <c r="BX73" s="64"/>
      <c r="BY73" s="64"/>
      <c r="BZ73" s="64"/>
      <c r="CA73" s="64"/>
      <c r="CB73" s="64"/>
      <c r="CC73" s="64"/>
      <c r="CD73" s="64"/>
      <c r="CE73" s="64"/>
      <c r="CF73" s="64"/>
      <c r="CG73" s="64"/>
      <c r="CH73" s="64"/>
      <c r="CI73" s="64"/>
      <c r="CJ73" s="64"/>
      <c r="CK73" s="64"/>
      <c r="CL73" s="64"/>
      <c r="CM73" s="64"/>
      <c r="CN73" s="64"/>
      <c r="CO73" s="64"/>
      <c r="CP73" s="64"/>
      <c r="CQ73" s="64"/>
      <c r="CR73" s="64"/>
      <c r="CS73" s="64"/>
      <c r="CT73" s="64"/>
      <c r="CU73" s="64"/>
      <c r="CV73" s="64"/>
      <c r="CW73" s="64"/>
      <c r="CX73" s="64"/>
      <c r="CY73" s="64"/>
      <c r="CZ73" s="64"/>
      <c r="DA73" s="64"/>
      <c r="DB73" s="64"/>
      <c r="DC73" s="64"/>
      <c r="DD73" s="64"/>
      <c r="DE73" s="64"/>
      <c r="DF73" s="64"/>
    </row>
    <row r="74" spans="1:110" s="65" customFormat="1" ht="24" x14ac:dyDescent="0.2">
      <c r="A74" s="61" t="s">
        <v>120</v>
      </c>
      <c r="B74" s="62"/>
      <c r="C74" s="63">
        <v>244</v>
      </c>
      <c r="D74" s="86">
        <f t="shared" si="0"/>
        <v>219484</v>
      </c>
      <c r="E74" s="79">
        <v>0</v>
      </c>
      <c r="F74" s="90">
        <v>0</v>
      </c>
      <c r="G74" s="90">
        <v>0</v>
      </c>
      <c r="H74" s="90">
        <v>219484</v>
      </c>
      <c r="I74" s="90">
        <v>0</v>
      </c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  <c r="AA74" s="64"/>
      <c r="AB74" s="64"/>
      <c r="AC74" s="64"/>
      <c r="AD74" s="64"/>
      <c r="AE74" s="64"/>
      <c r="AF74" s="64"/>
      <c r="AG74" s="64"/>
      <c r="AH74" s="64"/>
      <c r="AI74" s="64"/>
      <c r="AJ74" s="64"/>
      <c r="AK74" s="64"/>
      <c r="AL74" s="64"/>
      <c r="AM74" s="64"/>
      <c r="AN74" s="64"/>
      <c r="AO74" s="64"/>
      <c r="AP74" s="64"/>
      <c r="AQ74" s="64"/>
      <c r="AR74" s="64"/>
      <c r="AS74" s="64"/>
      <c r="AT74" s="64"/>
      <c r="AU74" s="64"/>
      <c r="AV74" s="64"/>
      <c r="AW74" s="64"/>
      <c r="AX74" s="64"/>
      <c r="AY74" s="64"/>
      <c r="AZ74" s="64"/>
      <c r="BA74" s="64"/>
      <c r="BB74" s="64"/>
      <c r="BC74" s="64"/>
      <c r="BD74" s="64"/>
      <c r="BE74" s="64"/>
      <c r="BF74" s="64"/>
      <c r="BG74" s="64"/>
      <c r="BH74" s="64"/>
      <c r="BI74" s="64"/>
      <c r="BJ74" s="64"/>
      <c r="BK74" s="64"/>
      <c r="BL74" s="64"/>
      <c r="BM74" s="64"/>
      <c r="BN74" s="64"/>
      <c r="BO74" s="64"/>
      <c r="BP74" s="64"/>
      <c r="BQ74" s="64"/>
      <c r="BR74" s="64"/>
      <c r="BS74" s="64"/>
      <c r="BT74" s="64"/>
      <c r="BU74" s="64"/>
      <c r="BV74" s="64"/>
      <c r="BW74" s="64"/>
      <c r="BX74" s="64"/>
      <c r="BY74" s="64"/>
      <c r="BZ74" s="64"/>
      <c r="CA74" s="64"/>
      <c r="CB74" s="64"/>
      <c r="CC74" s="64"/>
      <c r="CD74" s="64"/>
      <c r="CE74" s="64"/>
      <c r="CF74" s="64"/>
      <c r="CG74" s="64"/>
      <c r="CH74" s="64"/>
      <c r="CI74" s="64"/>
      <c r="CJ74" s="64"/>
      <c r="CK74" s="64"/>
      <c r="CL74" s="64"/>
      <c r="CM74" s="64"/>
      <c r="CN74" s="64"/>
      <c r="CO74" s="64"/>
      <c r="CP74" s="64"/>
      <c r="CQ74" s="64"/>
      <c r="CR74" s="64"/>
      <c r="CS74" s="64"/>
      <c r="CT74" s="64"/>
      <c r="CU74" s="64"/>
      <c r="CV74" s="64"/>
      <c r="CW74" s="64"/>
      <c r="CX74" s="64"/>
      <c r="CY74" s="64"/>
      <c r="CZ74" s="64"/>
      <c r="DA74" s="64"/>
      <c r="DB74" s="64"/>
      <c r="DC74" s="64"/>
      <c r="DD74" s="64"/>
      <c r="DE74" s="64"/>
      <c r="DF74" s="64"/>
    </row>
    <row r="75" spans="1:110" s="65" customFormat="1" ht="24" x14ac:dyDescent="0.2">
      <c r="A75" s="61" t="s">
        <v>155</v>
      </c>
      <c r="B75" s="62"/>
      <c r="C75" s="63">
        <v>244</v>
      </c>
      <c r="D75" s="86">
        <f t="shared" si="0"/>
        <v>2026332</v>
      </c>
      <c r="E75" s="79">
        <v>0</v>
      </c>
      <c r="F75" s="90">
        <v>0</v>
      </c>
      <c r="G75" s="90">
        <v>0</v>
      </c>
      <c r="H75" s="90">
        <v>2026332</v>
      </c>
      <c r="I75" s="90">
        <v>0</v>
      </c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64"/>
      <c r="AG75" s="64"/>
      <c r="AH75" s="64"/>
      <c r="AI75" s="64"/>
      <c r="AJ75" s="64"/>
      <c r="AK75" s="64"/>
      <c r="AL75" s="64"/>
      <c r="AM75" s="64"/>
      <c r="AN75" s="64"/>
      <c r="AO75" s="64"/>
      <c r="AP75" s="64"/>
      <c r="AQ75" s="64"/>
      <c r="AR75" s="64"/>
      <c r="AS75" s="64"/>
      <c r="AT75" s="64"/>
      <c r="AU75" s="64"/>
      <c r="AV75" s="64"/>
      <c r="AW75" s="64"/>
      <c r="AX75" s="64"/>
      <c r="AY75" s="64"/>
      <c r="AZ75" s="64"/>
      <c r="BA75" s="64"/>
      <c r="BB75" s="64"/>
      <c r="BC75" s="64"/>
      <c r="BD75" s="64"/>
      <c r="BE75" s="64"/>
      <c r="BF75" s="64"/>
      <c r="BG75" s="64"/>
      <c r="BH75" s="64"/>
      <c r="BI75" s="64"/>
      <c r="BJ75" s="64"/>
      <c r="BK75" s="64"/>
      <c r="BL75" s="64"/>
      <c r="BM75" s="64"/>
      <c r="BN75" s="64"/>
      <c r="BO75" s="64"/>
      <c r="BP75" s="64"/>
      <c r="BQ75" s="64"/>
      <c r="BR75" s="64"/>
      <c r="BS75" s="64"/>
      <c r="BT75" s="64"/>
      <c r="BU75" s="64"/>
      <c r="BV75" s="64"/>
      <c r="BW75" s="64"/>
      <c r="BX75" s="64"/>
      <c r="BY75" s="64"/>
      <c r="BZ75" s="64"/>
      <c r="CA75" s="64"/>
      <c r="CB75" s="64"/>
      <c r="CC75" s="64"/>
      <c r="CD75" s="64"/>
      <c r="CE75" s="64"/>
      <c r="CF75" s="64"/>
      <c r="CG75" s="64"/>
      <c r="CH75" s="64"/>
      <c r="CI75" s="64"/>
      <c r="CJ75" s="64"/>
      <c r="CK75" s="64"/>
      <c r="CL75" s="64"/>
      <c r="CM75" s="64"/>
      <c r="CN75" s="64"/>
      <c r="CO75" s="64"/>
      <c r="CP75" s="64"/>
      <c r="CQ75" s="64"/>
      <c r="CR75" s="64"/>
      <c r="CS75" s="64"/>
      <c r="CT75" s="64"/>
      <c r="CU75" s="64"/>
      <c r="CV75" s="64"/>
      <c r="CW75" s="64"/>
      <c r="CX75" s="64"/>
      <c r="CY75" s="64"/>
      <c r="CZ75" s="64"/>
      <c r="DA75" s="64"/>
      <c r="DB75" s="64"/>
      <c r="DC75" s="64"/>
      <c r="DD75" s="64"/>
      <c r="DE75" s="64"/>
      <c r="DF75" s="64"/>
    </row>
    <row r="76" spans="1:110" s="65" customFormat="1" ht="36" x14ac:dyDescent="0.2">
      <c r="A76" s="61" t="s">
        <v>185</v>
      </c>
      <c r="B76" s="62"/>
      <c r="C76" s="63">
        <v>244</v>
      </c>
      <c r="D76" s="86">
        <f>E76+H76</f>
        <v>0</v>
      </c>
      <c r="E76" s="79">
        <v>0</v>
      </c>
      <c r="F76" s="90">
        <v>0</v>
      </c>
      <c r="G76" s="90">
        <v>0</v>
      </c>
      <c r="H76" s="90">
        <v>0</v>
      </c>
      <c r="I76" s="90">
        <v>0</v>
      </c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4"/>
      <c r="X76" s="64"/>
      <c r="Y76" s="64"/>
      <c r="Z76" s="64"/>
      <c r="AA76" s="64"/>
      <c r="AB76" s="64"/>
      <c r="AC76" s="64"/>
      <c r="AD76" s="64"/>
      <c r="AE76" s="64"/>
      <c r="AF76" s="64"/>
      <c r="AG76" s="64"/>
      <c r="AH76" s="64"/>
      <c r="AI76" s="64"/>
      <c r="AJ76" s="64"/>
      <c r="AK76" s="64"/>
      <c r="AL76" s="64"/>
      <c r="AM76" s="64"/>
      <c r="AN76" s="64"/>
      <c r="AO76" s="64"/>
      <c r="AP76" s="64"/>
      <c r="AQ76" s="64"/>
      <c r="AR76" s="64"/>
      <c r="AS76" s="64"/>
      <c r="AT76" s="64"/>
      <c r="AU76" s="64"/>
      <c r="AV76" s="64"/>
      <c r="AW76" s="64"/>
      <c r="AX76" s="64"/>
      <c r="AY76" s="64"/>
      <c r="AZ76" s="64"/>
      <c r="BA76" s="64"/>
      <c r="BB76" s="64"/>
      <c r="BC76" s="64"/>
      <c r="BD76" s="64"/>
      <c r="BE76" s="64"/>
      <c r="BF76" s="64"/>
      <c r="BG76" s="64"/>
      <c r="BH76" s="64"/>
      <c r="BI76" s="64"/>
      <c r="BJ76" s="64"/>
      <c r="BK76" s="64"/>
      <c r="BL76" s="64"/>
      <c r="BM76" s="64"/>
      <c r="BN76" s="64"/>
      <c r="BO76" s="64"/>
      <c r="BP76" s="64"/>
      <c r="BQ76" s="64"/>
      <c r="BR76" s="64"/>
      <c r="BS76" s="64"/>
      <c r="BT76" s="64"/>
      <c r="BU76" s="64"/>
      <c r="BV76" s="64"/>
      <c r="BW76" s="64"/>
      <c r="BX76" s="64"/>
      <c r="BY76" s="64"/>
      <c r="BZ76" s="64"/>
      <c r="CA76" s="64"/>
      <c r="CB76" s="64"/>
      <c r="CC76" s="64"/>
      <c r="CD76" s="64"/>
      <c r="CE76" s="64"/>
      <c r="CF76" s="64"/>
      <c r="CG76" s="64"/>
      <c r="CH76" s="64"/>
      <c r="CI76" s="64"/>
      <c r="CJ76" s="64"/>
      <c r="CK76" s="64"/>
      <c r="CL76" s="64"/>
      <c r="CM76" s="64"/>
      <c r="CN76" s="64"/>
      <c r="CO76" s="64"/>
      <c r="CP76" s="64"/>
      <c r="CQ76" s="64"/>
      <c r="CR76" s="64"/>
      <c r="CS76" s="64"/>
      <c r="CT76" s="64"/>
      <c r="CU76" s="64"/>
      <c r="CV76" s="64"/>
      <c r="CW76" s="64"/>
      <c r="CX76" s="64"/>
      <c r="CY76" s="64"/>
      <c r="CZ76" s="64"/>
      <c r="DA76" s="64"/>
      <c r="DB76" s="64"/>
      <c r="DC76" s="64"/>
      <c r="DD76" s="64"/>
      <c r="DE76" s="64"/>
      <c r="DF76" s="64"/>
    </row>
    <row r="77" spans="1:110" s="68" customFormat="1" ht="28.5" customHeight="1" x14ac:dyDescent="0.2">
      <c r="A77" s="61" t="s">
        <v>156</v>
      </c>
      <c r="B77" s="63"/>
      <c r="C77" s="63"/>
      <c r="D77" s="86">
        <f t="shared" si="0"/>
        <v>0</v>
      </c>
      <c r="E77" s="79">
        <v>0</v>
      </c>
      <c r="F77" s="90">
        <v>0</v>
      </c>
      <c r="G77" s="90">
        <v>0</v>
      </c>
      <c r="H77" s="90">
        <v>0</v>
      </c>
      <c r="I77" s="90">
        <v>0</v>
      </c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  <c r="AU77" s="67"/>
      <c r="AV77" s="67"/>
      <c r="AW77" s="67"/>
      <c r="AX77" s="67"/>
      <c r="AY77" s="67"/>
      <c r="AZ77" s="67"/>
      <c r="BA77" s="67"/>
      <c r="BB77" s="67"/>
      <c r="BC77" s="67"/>
      <c r="BD77" s="67"/>
      <c r="BE77" s="67"/>
      <c r="BF77" s="67"/>
      <c r="BG77" s="67"/>
      <c r="BH77" s="67"/>
      <c r="BI77" s="67"/>
      <c r="BJ77" s="67"/>
      <c r="BK77" s="67"/>
      <c r="BL77" s="67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7"/>
      <c r="BZ77" s="67"/>
      <c r="CA77" s="67"/>
      <c r="CB77" s="67"/>
      <c r="CC77" s="67"/>
      <c r="CD77" s="67"/>
      <c r="CE77" s="67"/>
      <c r="CF77" s="67"/>
      <c r="CG77" s="67"/>
      <c r="CH77" s="67"/>
      <c r="CI77" s="67"/>
      <c r="CJ77" s="67"/>
      <c r="CK77" s="67"/>
      <c r="CL77" s="67"/>
      <c r="CM77" s="67"/>
      <c r="CN77" s="67"/>
      <c r="CO77" s="67"/>
      <c r="CP77" s="67"/>
      <c r="CQ77" s="67"/>
      <c r="CR77" s="67"/>
      <c r="CS77" s="67"/>
      <c r="CT77" s="67"/>
      <c r="CU77" s="67"/>
      <c r="CV77" s="67"/>
      <c r="CW77" s="67"/>
      <c r="CX77" s="67"/>
      <c r="CY77" s="67"/>
      <c r="CZ77" s="67"/>
      <c r="DA77" s="67"/>
      <c r="DB77" s="67"/>
      <c r="DC77" s="67"/>
      <c r="DD77" s="67"/>
      <c r="DE77" s="67"/>
      <c r="DF77" s="67"/>
    </row>
    <row r="78" spans="1:110" s="68" customFormat="1" ht="19.5" customHeight="1" x14ac:dyDescent="0.2">
      <c r="A78" s="61" t="s">
        <v>157</v>
      </c>
      <c r="B78" s="63"/>
      <c r="C78" s="63">
        <v>244</v>
      </c>
      <c r="D78" s="86">
        <f t="shared" si="0"/>
        <v>325120</v>
      </c>
      <c r="E78" s="79">
        <v>0</v>
      </c>
      <c r="F78" s="90">
        <v>0</v>
      </c>
      <c r="G78" s="90">
        <v>0</v>
      </c>
      <c r="H78" s="90">
        <v>325120</v>
      </c>
      <c r="I78" s="90">
        <v>0</v>
      </c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7"/>
      <c r="AG78" s="67"/>
      <c r="AH78" s="67"/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7"/>
      <c r="AU78" s="67"/>
      <c r="AV78" s="67"/>
      <c r="AW78" s="67"/>
      <c r="AX78" s="67"/>
      <c r="AY78" s="67"/>
      <c r="AZ78" s="67"/>
      <c r="BA78" s="67"/>
      <c r="BB78" s="67"/>
      <c r="BC78" s="67"/>
      <c r="BD78" s="67"/>
      <c r="BE78" s="67"/>
      <c r="BF78" s="67"/>
      <c r="BG78" s="67"/>
      <c r="BH78" s="67"/>
      <c r="BI78" s="67"/>
      <c r="BJ78" s="67"/>
      <c r="BK78" s="67"/>
      <c r="BL78" s="67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7"/>
      <c r="BZ78" s="67"/>
      <c r="CA78" s="67"/>
      <c r="CB78" s="67"/>
      <c r="CC78" s="67"/>
      <c r="CD78" s="67"/>
      <c r="CE78" s="67"/>
      <c r="CF78" s="67"/>
      <c r="CG78" s="67"/>
      <c r="CH78" s="67"/>
      <c r="CI78" s="67"/>
      <c r="CJ78" s="67"/>
      <c r="CK78" s="67"/>
      <c r="CL78" s="67"/>
      <c r="CM78" s="67"/>
      <c r="CN78" s="67"/>
      <c r="CO78" s="67"/>
      <c r="CP78" s="67"/>
      <c r="CQ78" s="67"/>
      <c r="CR78" s="67"/>
      <c r="CS78" s="67"/>
      <c r="CT78" s="67"/>
      <c r="CU78" s="67"/>
      <c r="CV78" s="67"/>
      <c r="CW78" s="67"/>
      <c r="CX78" s="67"/>
      <c r="CY78" s="67"/>
      <c r="CZ78" s="67"/>
      <c r="DA78" s="67"/>
      <c r="DB78" s="67"/>
      <c r="DC78" s="67"/>
      <c r="DD78" s="67"/>
      <c r="DE78" s="67"/>
      <c r="DF78" s="67"/>
    </row>
    <row r="79" spans="1:110" s="68" customFormat="1" ht="31.5" customHeight="1" x14ac:dyDescent="0.2">
      <c r="A79" s="80" t="s">
        <v>175</v>
      </c>
      <c r="B79" s="81"/>
      <c r="C79" s="81">
        <v>244</v>
      </c>
      <c r="D79" s="82">
        <f>E79+H79</f>
        <v>10318757.699999999</v>
      </c>
      <c r="E79" s="79"/>
      <c r="F79" s="79">
        <v>0</v>
      </c>
      <c r="G79" s="90">
        <v>0</v>
      </c>
      <c r="H79" s="90">
        <v>10318757.699999999</v>
      </c>
      <c r="I79" s="90">
        <v>0</v>
      </c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7"/>
      <c r="X79" s="67"/>
      <c r="Y79" s="67"/>
      <c r="Z79" s="67"/>
      <c r="AA79" s="67"/>
      <c r="AB79" s="67"/>
      <c r="AC79" s="67"/>
      <c r="AD79" s="67"/>
      <c r="AE79" s="67"/>
      <c r="AF79" s="67"/>
      <c r="AG79" s="67"/>
      <c r="AH79" s="67"/>
      <c r="AI79" s="67"/>
      <c r="AJ79" s="67"/>
      <c r="AK79" s="67"/>
      <c r="AL79" s="67"/>
      <c r="AM79" s="67"/>
      <c r="AN79" s="67"/>
      <c r="AO79" s="67"/>
      <c r="AP79" s="67"/>
      <c r="AQ79" s="67"/>
      <c r="AR79" s="67"/>
      <c r="AS79" s="67"/>
      <c r="AT79" s="67"/>
      <c r="AU79" s="67"/>
      <c r="AV79" s="67"/>
      <c r="AW79" s="67"/>
      <c r="AX79" s="67"/>
      <c r="AY79" s="67"/>
      <c r="AZ79" s="67"/>
      <c r="BA79" s="67"/>
      <c r="BB79" s="67"/>
      <c r="BC79" s="67"/>
      <c r="BD79" s="67"/>
      <c r="BE79" s="67"/>
      <c r="BF79" s="67"/>
      <c r="BG79" s="67"/>
      <c r="BH79" s="67"/>
      <c r="BI79" s="67"/>
      <c r="BJ79" s="67"/>
      <c r="BK79" s="67"/>
      <c r="BL79" s="67"/>
      <c r="BM79" s="67"/>
      <c r="BN79" s="67"/>
      <c r="BO79" s="67"/>
      <c r="BP79" s="67"/>
      <c r="BQ79" s="67"/>
      <c r="BR79" s="67"/>
      <c r="BS79" s="67"/>
      <c r="BT79" s="67"/>
      <c r="BU79" s="67"/>
      <c r="BV79" s="67"/>
      <c r="BW79" s="67"/>
      <c r="BX79" s="67"/>
      <c r="BY79" s="67"/>
      <c r="BZ79" s="67"/>
      <c r="CA79" s="67"/>
      <c r="CB79" s="67"/>
      <c r="CC79" s="67"/>
      <c r="CD79" s="67"/>
      <c r="CE79" s="67"/>
      <c r="CF79" s="67"/>
      <c r="CG79" s="67"/>
      <c r="CH79" s="67"/>
      <c r="CI79" s="67"/>
      <c r="CJ79" s="67"/>
      <c r="CK79" s="67"/>
      <c r="CL79" s="67"/>
      <c r="CM79" s="67"/>
      <c r="CN79" s="67"/>
      <c r="CO79" s="67"/>
      <c r="CP79" s="67"/>
      <c r="CQ79" s="67"/>
      <c r="CR79" s="67"/>
      <c r="CS79" s="67"/>
      <c r="CT79" s="67"/>
      <c r="CU79" s="67"/>
      <c r="CV79" s="67"/>
      <c r="CW79" s="67"/>
      <c r="CX79" s="67"/>
      <c r="CY79" s="67"/>
      <c r="CZ79" s="67"/>
      <c r="DA79" s="67"/>
      <c r="DB79" s="67"/>
      <c r="DC79" s="67"/>
      <c r="DD79" s="67"/>
      <c r="DE79" s="67"/>
      <c r="DF79" s="67"/>
    </row>
    <row r="80" spans="1:110" s="60" customFormat="1" ht="30.75" customHeight="1" x14ac:dyDescent="0.2">
      <c r="A80" s="57" t="s">
        <v>58</v>
      </c>
      <c r="B80" s="89">
        <v>300</v>
      </c>
      <c r="C80" s="89" t="s">
        <v>44</v>
      </c>
      <c r="D80" s="58">
        <f t="shared" si="0"/>
        <v>0</v>
      </c>
      <c r="E80" s="58">
        <v>0</v>
      </c>
      <c r="F80" s="58">
        <v>0</v>
      </c>
      <c r="G80" s="58">
        <v>0</v>
      </c>
      <c r="H80" s="58">
        <v>0</v>
      </c>
      <c r="I80" s="58">
        <v>0</v>
      </c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59"/>
      <c r="Z80" s="59"/>
      <c r="AA80" s="59"/>
      <c r="AB80" s="59"/>
      <c r="AC80" s="59"/>
      <c r="AD80" s="59"/>
      <c r="AE80" s="59"/>
      <c r="AF80" s="59"/>
      <c r="AG80" s="59"/>
      <c r="AH80" s="59"/>
      <c r="AI80" s="59"/>
      <c r="AJ80" s="59"/>
      <c r="AK80" s="59"/>
      <c r="AL80" s="59"/>
      <c r="AM80" s="59"/>
      <c r="AN80" s="59"/>
      <c r="AO80" s="59"/>
      <c r="AP80" s="59"/>
      <c r="AQ80" s="59"/>
      <c r="AR80" s="59"/>
      <c r="AS80" s="59"/>
      <c r="AT80" s="59"/>
      <c r="AU80" s="59"/>
      <c r="AV80" s="59"/>
      <c r="AW80" s="59"/>
      <c r="AX80" s="59"/>
      <c r="AY80" s="59"/>
      <c r="AZ80" s="59"/>
      <c r="BA80" s="59"/>
      <c r="BB80" s="59"/>
      <c r="BC80" s="59"/>
      <c r="BD80" s="59"/>
      <c r="BE80" s="59"/>
      <c r="BF80" s="59"/>
      <c r="BG80" s="59"/>
      <c r="BH80" s="59"/>
      <c r="BI80" s="59"/>
      <c r="BJ80" s="59"/>
      <c r="BK80" s="59"/>
      <c r="BL80" s="59"/>
      <c r="BM80" s="59"/>
      <c r="BN80" s="59"/>
      <c r="BO80" s="59"/>
      <c r="BP80" s="59"/>
      <c r="BQ80" s="59"/>
      <c r="BR80" s="59"/>
      <c r="BS80" s="59"/>
      <c r="BT80" s="59"/>
      <c r="BU80" s="59"/>
      <c r="BV80" s="59"/>
      <c r="BW80" s="59"/>
      <c r="BX80" s="59"/>
      <c r="BY80" s="59"/>
      <c r="BZ80" s="59"/>
      <c r="CA80" s="59"/>
      <c r="CB80" s="59"/>
      <c r="CC80" s="59"/>
      <c r="CD80" s="59"/>
      <c r="CE80" s="59"/>
      <c r="CF80" s="59"/>
      <c r="CG80" s="59"/>
      <c r="CH80" s="59"/>
      <c r="CI80" s="59"/>
      <c r="CJ80" s="59"/>
      <c r="CK80" s="59"/>
      <c r="CL80" s="59"/>
      <c r="CM80" s="59"/>
      <c r="CN80" s="59"/>
      <c r="CO80" s="59"/>
      <c r="CP80" s="59"/>
      <c r="CQ80" s="59"/>
      <c r="CR80" s="59"/>
      <c r="CS80" s="59"/>
      <c r="CT80" s="59"/>
      <c r="CU80" s="59"/>
      <c r="CV80" s="59"/>
      <c r="CW80" s="59"/>
      <c r="CX80" s="59"/>
      <c r="CY80" s="59"/>
      <c r="CZ80" s="59"/>
      <c r="DA80" s="59"/>
      <c r="DB80" s="59"/>
      <c r="DC80" s="59"/>
      <c r="DD80" s="59"/>
      <c r="DE80" s="59"/>
      <c r="DF80" s="59"/>
    </row>
    <row r="81" spans="1:110" ht="15.75" customHeight="1" x14ac:dyDescent="0.2">
      <c r="A81" s="57" t="s">
        <v>3</v>
      </c>
      <c r="B81" s="89"/>
      <c r="C81" s="89"/>
      <c r="D81" s="87"/>
      <c r="E81" s="87"/>
      <c r="F81" s="87"/>
      <c r="G81" s="87"/>
      <c r="H81" s="87"/>
      <c r="I81" s="87"/>
    </row>
    <row r="82" spans="1:110" x14ac:dyDescent="0.2">
      <c r="A82" s="57" t="s">
        <v>59</v>
      </c>
      <c r="B82" s="89">
        <v>320</v>
      </c>
      <c r="C82" s="89"/>
      <c r="D82" s="87">
        <v>0</v>
      </c>
      <c r="E82" s="87">
        <v>0</v>
      </c>
      <c r="F82" s="87">
        <v>0</v>
      </c>
      <c r="G82" s="87">
        <v>0</v>
      </c>
      <c r="H82" s="87">
        <v>0</v>
      </c>
      <c r="I82" s="87">
        <v>0</v>
      </c>
    </row>
    <row r="83" spans="1:110" s="60" customFormat="1" ht="24" x14ac:dyDescent="0.2">
      <c r="A83" s="57" t="s">
        <v>60</v>
      </c>
      <c r="B83" s="89">
        <v>400</v>
      </c>
      <c r="C83" s="89"/>
      <c r="D83" s="58">
        <v>0</v>
      </c>
      <c r="E83" s="58">
        <v>0</v>
      </c>
      <c r="F83" s="58">
        <v>0</v>
      </c>
      <c r="G83" s="58">
        <v>0</v>
      </c>
      <c r="H83" s="58">
        <v>0</v>
      </c>
      <c r="I83" s="58">
        <v>0</v>
      </c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59"/>
      <c r="Z83" s="59"/>
      <c r="AA83" s="59"/>
      <c r="AB83" s="59"/>
      <c r="AC83" s="59"/>
      <c r="AD83" s="59"/>
      <c r="AE83" s="59"/>
      <c r="AF83" s="59"/>
      <c r="AG83" s="59"/>
      <c r="AH83" s="59"/>
      <c r="AI83" s="59"/>
      <c r="AJ83" s="59"/>
      <c r="AK83" s="59"/>
      <c r="AL83" s="59"/>
      <c r="AM83" s="59"/>
      <c r="AN83" s="59"/>
      <c r="AO83" s="59"/>
      <c r="AP83" s="59"/>
      <c r="AQ83" s="59"/>
      <c r="AR83" s="59"/>
      <c r="AS83" s="59"/>
      <c r="AT83" s="59"/>
      <c r="AU83" s="59"/>
      <c r="AV83" s="59"/>
      <c r="AW83" s="59"/>
      <c r="AX83" s="59"/>
      <c r="AY83" s="59"/>
      <c r="AZ83" s="59"/>
      <c r="BA83" s="59"/>
      <c r="BB83" s="59"/>
      <c r="BC83" s="59"/>
      <c r="BD83" s="59"/>
      <c r="BE83" s="59"/>
      <c r="BF83" s="59"/>
      <c r="BG83" s="59"/>
      <c r="BH83" s="59"/>
      <c r="BI83" s="59"/>
      <c r="BJ83" s="59"/>
      <c r="BK83" s="59"/>
      <c r="BL83" s="59"/>
      <c r="BM83" s="59"/>
      <c r="BN83" s="59"/>
      <c r="BO83" s="59"/>
      <c r="BP83" s="59"/>
      <c r="BQ83" s="59"/>
      <c r="BR83" s="59"/>
      <c r="BS83" s="59"/>
      <c r="BT83" s="59"/>
      <c r="BU83" s="59"/>
      <c r="BV83" s="59"/>
      <c r="BW83" s="59"/>
      <c r="BX83" s="59"/>
      <c r="BY83" s="59"/>
      <c r="BZ83" s="59"/>
      <c r="CA83" s="59"/>
      <c r="CB83" s="59"/>
      <c r="CC83" s="59"/>
      <c r="CD83" s="59"/>
      <c r="CE83" s="59"/>
      <c r="CF83" s="59"/>
      <c r="CG83" s="59"/>
      <c r="CH83" s="59"/>
      <c r="CI83" s="59"/>
      <c r="CJ83" s="59"/>
      <c r="CK83" s="59"/>
      <c r="CL83" s="59"/>
      <c r="CM83" s="59"/>
      <c r="CN83" s="59"/>
      <c r="CO83" s="59"/>
      <c r="CP83" s="59"/>
      <c r="CQ83" s="59"/>
      <c r="CR83" s="59"/>
      <c r="CS83" s="59"/>
      <c r="CT83" s="59"/>
      <c r="CU83" s="59"/>
      <c r="CV83" s="59"/>
      <c r="CW83" s="59"/>
      <c r="CX83" s="59"/>
      <c r="CY83" s="59"/>
      <c r="CZ83" s="59"/>
      <c r="DA83" s="59"/>
      <c r="DB83" s="59"/>
      <c r="DC83" s="59"/>
      <c r="DD83" s="59"/>
      <c r="DE83" s="59"/>
      <c r="DF83" s="59"/>
    </row>
    <row r="84" spans="1:110" x14ac:dyDescent="0.2">
      <c r="A84" s="57" t="s">
        <v>3</v>
      </c>
      <c r="B84" s="146">
        <v>410</v>
      </c>
      <c r="C84" s="146"/>
      <c r="D84" s="149">
        <v>0</v>
      </c>
      <c r="E84" s="149">
        <v>0</v>
      </c>
      <c r="F84" s="149">
        <v>0</v>
      </c>
      <c r="G84" s="149">
        <v>0</v>
      </c>
      <c r="H84" s="149">
        <v>0</v>
      </c>
      <c r="I84" s="149">
        <v>0</v>
      </c>
    </row>
    <row r="85" spans="1:110" s="56" customFormat="1" ht="18.75" customHeight="1" x14ac:dyDescent="0.25">
      <c r="A85" s="89" t="s">
        <v>61</v>
      </c>
      <c r="B85" s="146"/>
      <c r="C85" s="146"/>
      <c r="D85" s="149"/>
      <c r="E85" s="149"/>
      <c r="F85" s="149"/>
      <c r="G85" s="149"/>
      <c r="H85" s="149"/>
      <c r="I85" s="149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55"/>
      <c r="W85" s="55"/>
      <c r="X85" s="55"/>
      <c r="Y85" s="55"/>
      <c r="Z85" s="55"/>
      <c r="AA85" s="55"/>
      <c r="AB85" s="55"/>
      <c r="AC85" s="55"/>
      <c r="AD85" s="55"/>
      <c r="AE85" s="55"/>
      <c r="AF85" s="55"/>
      <c r="AG85" s="55"/>
      <c r="AH85" s="55"/>
      <c r="AI85" s="55"/>
      <c r="AJ85" s="55"/>
      <c r="AK85" s="55"/>
      <c r="AL85" s="55"/>
      <c r="AM85" s="55"/>
      <c r="AN85" s="55"/>
      <c r="AO85" s="55"/>
      <c r="AP85" s="55"/>
      <c r="AQ85" s="55"/>
      <c r="AR85" s="55"/>
      <c r="AS85" s="55"/>
      <c r="AT85" s="55"/>
      <c r="AU85" s="55"/>
      <c r="AV85" s="55"/>
      <c r="AW85" s="55"/>
      <c r="AX85" s="55"/>
      <c r="AY85" s="55"/>
      <c r="AZ85" s="55"/>
      <c r="BA85" s="55"/>
      <c r="BB85" s="55"/>
      <c r="BC85" s="55"/>
      <c r="BD85" s="55"/>
      <c r="BE85" s="55"/>
      <c r="BF85" s="55"/>
      <c r="BG85" s="55"/>
      <c r="BH85" s="55"/>
      <c r="BI85" s="55"/>
      <c r="BJ85" s="55"/>
      <c r="BK85" s="55"/>
      <c r="BL85" s="55"/>
      <c r="BM85" s="55"/>
      <c r="BN85" s="55"/>
      <c r="BO85" s="55"/>
      <c r="BP85" s="55"/>
      <c r="BQ85" s="55"/>
      <c r="BR85" s="55"/>
      <c r="BS85" s="55"/>
      <c r="BT85" s="55"/>
      <c r="BU85" s="55"/>
      <c r="BV85" s="55"/>
      <c r="BW85" s="55"/>
      <c r="BX85" s="55"/>
      <c r="BY85" s="55"/>
      <c r="BZ85" s="55"/>
      <c r="CA85" s="55"/>
      <c r="CB85" s="55"/>
      <c r="CC85" s="55"/>
      <c r="CD85" s="55"/>
      <c r="CE85" s="55"/>
      <c r="CF85" s="55"/>
      <c r="CG85" s="55"/>
      <c r="CH85" s="55"/>
      <c r="CI85" s="55"/>
      <c r="CJ85" s="55"/>
      <c r="CK85" s="55"/>
      <c r="CL85" s="55"/>
      <c r="CM85" s="55"/>
      <c r="CN85" s="55"/>
      <c r="CO85" s="55"/>
      <c r="CP85" s="55"/>
      <c r="CQ85" s="55"/>
      <c r="CR85" s="55"/>
      <c r="CS85" s="55"/>
      <c r="CT85" s="55"/>
      <c r="CU85" s="55"/>
      <c r="CV85" s="55"/>
      <c r="CW85" s="55"/>
      <c r="CX85" s="55"/>
      <c r="CY85" s="55"/>
      <c r="CZ85" s="55"/>
      <c r="DA85" s="55"/>
      <c r="DB85" s="55"/>
      <c r="DC85" s="55"/>
      <c r="DD85" s="55"/>
      <c r="DE85" s="55"/>
      <c r="DF85" s="55"/>
    </row>
    <row r="86" spans="1:110" ht="17.25" customHeight="1" x14ac:dyDescent="0.2">
      <c r="A86" s="57" t="s">
        <v>62</v>
      </c>
      <c r="B86" s="89">
        <v>420</v>
      </c>
      <c r="C86" s="89"/>
      <c r="D86" s="87">
        <v>0</v>
      </c>
      <c r="E86" s="87">
        <v>0</v>
      </c>
      <c r="F86" s="87">
        <v>0</v>
      </c>
      <c r="G86" s="87">
        <v>0</v>
      </c>
      <c r="H86" s="87">
        <v>0</v>
      </c>
      <c r="I86" s="87">
        <v>0</v>
      </c>
    </row>
    <row r="87" spans="1:110" s="60" customFormat="1" x14ac:dyDescent="0.2">
      <c r="A87" s="57" t="s">
        <v>63</v>
      </c>
      <c r="B87" s="89">
        <v>500</v>
      </c>
      <c r="C87" s="89" t="s">
        <v>44</v>
      </c>
      <c r="D87" s="58">
        <f>E87+F87+G87+H87+I87</f>
        <v>509831.7</v>
      </c>
      <c r="E87" s="58">
        <v>0</v>
      </c>
      <c r="F87" s="58">
        <v>0</v>
      </c>
      <c r="G87" s="58">
        <v>0</v>
      </c>
      <c r="H87" s="58">
        <v>509831.7</v>
      </c>
      <c r="I87" s="58">
        <v>0</v>
      </c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59"/>
      <c r="Y87" s="59"/>
      <c r="Z87" s="59"/>
      <c r="AA87" s="59"/>
      <c r="AB87" s="59"/>
      <c r="AC87" s="59"/>
      <c r="AD87" s="59"/>
      <c r="AE87" s="59"/>
      <c r="AF87" s="59"/>
      <c r="AG87" s="59"/>
      <c r="AH87" s="59"/>
      <c r="AI87" s="59"/>
      <c r="AJ87" s="59"/>
      <c r="AK87" s="59"/>
      <c r="AL87" s="59"/>
      <c r="AM87" s="59"/>
      <c r="AN87" s="59"/>
      <c r="AO87" s="59"/>
      <c r="AP87" s="59"/>
      <c r="AQ87" s="59"/>
      <c r="AR87" s="59"/>
      <c r="AS87" s="59"/>
      <c r="AT87" s="59"/>
      <c r="AU87" s="59"/>
      <c r="AV87" s="59"/>
      <c r="AW87" s="59"/>
      <c r="AX87" s="59"/>
      <c r="AY87" s="59"/>
      <c r="AZ87" s="59"/>
      <c r="BA87" s="59"/>
      <c r="BB87" s="59"/>
      <c r="BC87" s="59"/>
      <c r="BD87" s="59"/>
      <c r="BE87" s="59"/>
      <c r="BF87" s="59"/>
      <c r="BG87" s="59"/>
      <c r="BH87" s="59"/>
      <c r="BI87" s="59"/>
      <c r="BJ87" s="59"/>
      <c r="BK87" s="59"/>
      <c r="BL87" s="59"/>
      <c r="BM87" s="59"/>
      <c r="BN87" s="59"/>
      <c r="BO87" s="59"/>
      <c r="BP87" s="59"/>
      <c r="BQ87" s="59"/>
      <c r="BR87" s="59"/>
      <c r="BS87" s="59"/>
      <c r="BT87" s="59"/>
      <c r="BU87" s="59"/>
      <c r="BV87" s="59"/>
      <c r="BW87" s="59"/>
      <c r="BX87" s="59"/>
      <c r="BY87" s="59"/>
      <c r="BZ87" s="59"/>
      <c r="CA87" s="59"/>
      <c r="CB87" s="59"/>
      <c r="CC87" s="59"/>
      <c r="CD87" s="59"/>
      <c r="CE87" s="59"/>
      <c r="CF87" s="59"/>
      <c r="CG87" s="59"/>
      <c r="CH87" s="59"/>
      <c r="CI87" s="59"/>
      <c r="CJ87" s="59"/>
      <c r="CK87" s="59"/>
      <c r="CL87" s="59"/>
      <c r="CM87" s="59"/>
      <c r="CN87" s="59"/>
      <c r="CO87" s="59"/>
      <c r="CP87" s="59"/>
      <c r="CQ87" s="59"/>
      <c r="CR87" s="59"/>
      <c r="CS87" s="59"/>
      <c r="CT87" s="59"/>
      <c r="CU87" s="59"/>
      <c r="CV87" s="59"/>
      <c r="CW87" s="59"/>
      <c r="CX87" s="59"/>
      <c r="CY87" s="59"/>
      <c r="CZ87" s="59"/>
      <c r="DA87" s="59"/>
      <c r="DB87" s="59"/>
      <c r="DC87" s="59"/>
      <c r="DD87" s="59"/>
      <c r="DE87" s="59"/>
      <c r="DF87" s="59"/>
    </row>
    <row r="88" spans="1:110" s="60" customFormat="1" x14ac:dyDescent="0.2">
      <c r="A88" s="57" t="s">
        <v>64</v>
      </c>
      <c r="B88" s="89">
        <v>600</v>
      </c>
      <c r="C88" s="89" t="s">
        <v>44</v>
      </c>
      <c r="D88" s="58">
        <f>E88+F88+G88+H88+I88</f>
        <v>0</v>
      </c>
      <c r="E88" s="58">
        <v>0</v>
      </c>
      <c r="F88" s="58">
        <v>0</v>
      </c>
      <c r="G88" s="58">
        <v>0</v>
      </c>
      <c r="H88" s="58">
        <v>0</v>
      </c>
      <c r="I88" s="58">
        <v>0</v>
      </c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59"/>
      <c r="V88" s="59"/>
      <c r="W88" s="59"/>
      <c r="X88" s="59"/>
      <c r="Y88" s="59"/>
      <c r="Z88" s="59"/>
      <c r="AA88" s="59"/>
      <c r="AB88" s="59"/>
      <c r="AC88" s="59"/>
      <c r="AD88" s="59"/>
      <c r="AE88" s="59"/>
      <c r="AF88" s="59"/>
      <c r="AG88" s="59"/>
      <c r="AH88" s="59"/>
      <c r="AI88" s="59"/>
      <c r="AJ88" s="59"/>
      <c r="AK88" s="59"/>
      <c r="AL88" s="59"/>
      <c r="AM88" s="59"/>
      <c r="AN88" s="59"/>
      <c r="AO88" s="59"/>
      <c r="AP88" s="59"/>
      <c r="AQ88" s="59"/>
      <c r="AR88" s="59"/>
      <c r="AS88" s="59"/>
      <c r="AT88" s="59"/>
      <c r="AU88" s="59"/>
      <c r="AV88" s="59"/>
      <c r="AW88" s="59"/>
      <c r="AX88" s="59"/>
      <c r="AY88" s="59"/>
      <c r="AZ88" s="59"/>
      <c r="BA88" s="59"/>
      <c r="BB88" s="59"/>
      <c r="BC88" s="59"/>
      <c r="BD88" s="59"/>
      <c r="BE88" s="59"/>
      <c r="BF88" s="59"/>
      <c r="BG88" s="59"/>
      <c r="BH88" s="59"/>
      <c r="BI88" s="59"/>
      <c r="BJ88" s="59"/>
      <c r="BK88" s="59"/>
      <c r="BL88" s="59"/>
      <c r="BM88" s="59"/>
      <c r="BN88" s="59"/>
      <c r="BO88" s="59"/>
      <c r="BP88" s="59"/>
      <c r="BQ88" s="59"/>
      <c r="BR88" s="59"/>
      <c r="BS88" s="59"/>
      <c r="BT88" s="59"/>
      <c r="BU88" s="59"/>
      <c r="BV88" s="59"/>
      <c r="BW88" s="59"/>
      <c r="BX88" s="59"/>
      <c r="BY88" s="59"/>
      <c r="BZ88" s="59"/>
      <c r="CA88" s="59"/>
      <c r="CB88" s="59"/>
      <c r="CC88" s="59"/>
      <c r="CD88" s="59"/>
      <c r="CE88" s="59"/>
      <c r="CF88" s="59"/>
      <c r="CG88" s="59"/>
      <c r="CH88" s="59"/>
      <c r="CI88" s="59"/>
      <c r="CJ88" s="59"/>
      <c r="CK88" s="59"/>
      <c r="CL88" s="59"/>
      <c r="CM88" s="59"/>
      <c r="CN88" s="59"/>
      <c r="CO88" s="59"/>
      <c r="CP88" s="59"/>
      <c r="CQ88" s="59"/>
      <c r="CR88" s="59"/>
      <c r="CS88" s="59"/>
      <c r="CT88" s="59"/>
      <c r="CU88" s="59"/>
      <c r="CV88" s="59"/>
      <c r="CW88" s="59"/>
      <c r="CX88" s="59"/>
      <c r="CY88" s="59"/>
      <c r="CZ88" s="59"/>
      <c r="DA88" s="59"/>
      <c r="DB88" s="59"/>
      <c r="DC88" s="59"/>
      <c r="DD88" s="59"/>
      <c r="DE88" s="59"/>
      <c r="DF88" s="59"/>
    </row>
    <row r="90" spans="1:110" s="12" customFormat="1" x14ac:dyDescent="0.2">
      <c r="A90" s="52" t="s">
        <v>159</v>
      </c>
      <c r="B90" s="52"/>
      <c r="C90" s="85"/>
      <c r="D90" s="85"/>
      <c r="E90" s="158"/>
      <c r="F90" s="158"/>
      <c r="G90" s="85"/>
      <c r="H90" s="158" t="s">
        <v>186</v>
      </c>
      <c r="I90" s="158"/>
      <c r="J90" s="72"/>
      <c r="K90" s="72"/>
      <c r="L90" s="72"/>
      <c r="M90" s="72"/>
      <c r="N90" s="72"/>
      <c r="O90" s="72"/>
      <c r="P90" s="72"/>
      <c r="Q90" s="72"/>
      <c r="R90" s="72"/>
      <c r="S90" s="72"/>
      <c r="T90" s="72"/>
      <c r="U90" s="72"/>
      <c r="V90" s="72"/>
      <c r="W90" s="72"/>
      <c r="X90" s="72"/>
      <c r="Y90" s="72"/>
      <c r="Z90" s="72"/>
      <c r="AA90" s="72"/>
      <c r="AB90" s="72"/>
      <c r="AC90" s="72"/>
      <c r="AD90" s="72"/>
      <c r="AE90" s="72"/>
      <c r="AF90" s="72"/>
      <c r="AG90" s="72"/>
      <c r="AH90" s="72"/>
      <c r="AI90" s="72"/>
      <c r="AJ90" s="72"/>
      <c r="AK90" s="72"/>
      <c r="AL90" s="72"/>
      <c r="AM90" s="72"/>
      <c r="AN90" s="72"/>
      <c r="AO90" s="72"/>
      <c r="AP90" s="72"/>
      <c r="AQ90" s="72"/>
      <c r="AR90" s="72"/>
      <c r="AS90" s="72"/>
      <c r="AT90" s="72"/>
      <c r="AU90" s="72"/>
      <c r="AV90" s="72"/>
      <c r="AW90" s="72"/>
      <c r="AX90" s="72"/>
      <c r="AY90" s="72"/>
      <c r="AZ90" s="72"/>
      <c r="BA90" s="72"/>
      <c r="BB90" s="72"/>
      <c r="BC90" s="72"/>
      <c r="BD90" s="72"/>
      <c r="BE90" s="73"/>
      <c r="BF90" s="73"/>
      <c r="BG90" s="73"/>
      <c r="BH90" s="73"/>
      <c r="BI90" s="73"/>
      <c r="BJ90" s="73"/>
      <c r="BK90" s="73"/>
      <c r="BL90" s="73"/>
      <c r="BM90" s="73"/>
      <c r="BN90" s="73"/>
      <c r="BO90" s="73"/>
      <c r="BP90" s="73"/>
      <c r="BQ90" s="73"/>
      <c r="BR90" s="73"/>
      <c r="BS90" s="73"/>
      <c r="BT90" s="73"/>
      <c r="BU90" s="73"/>
      <c r="BV90" s="73"/>
      <c r="BW90" s="73"/>
      <c r="BX90" s="73"/>
      <c r="BY90" s="72"/>
      <c r="BZ90" s="72"/>
      <c r="CA90" s="73"/>
      <c r="CB90" s="73"/>
      <c r="CC90" s="73"/>
      <c r="CD90" s="73"/>
      <c r="CE90" s="73"/>
      <c r="CF90" s="73"/>
      <c r="CG90" s="73"/>
      <c r="CH90" s="73"/>
      <c r="CI90" s="73"/>
      <c r="CJ90" s="73"/>
      <c r="CK90" s="73"/>
      <c r="CL90" s="73"/>
      <c r="CM90" s="73"/>
      <c r="CN90" s="73"/>
      <c r="CO90" s="73"/>
      <c r="CP90" s="73"/>
      <c r="CQ90" s="73"/>
      <c r="CR90" s="73"/>
      <c r="CS90" s="73"/>
      <c r="CT90" s="73"/>
      <c r="CU90" s="73"/>
      <c r="CV90" s="73"/>
      <c r="CW90" s="73"/>
      <c r="CX90" s="73"/>
      <c r="CY90" s="73"/>
      <c r="CZ90" s="73"/>
      <c r="DA90" s="73"/>
      <c r="DB90" s="73"/>
      <c r="DC90" s="73"/>
      <c r="DD90" s="73"/>
      <c r="DE90" s="72"/>
      <c r="DF90" s="72"/>
    </row>
    <row r="91" spans="1:110" s="12" customFormat="1" ht="11.25" customHeight="1" x14ac:dyDescent="0.2">
      <c r="A91" s="52"/>
      <c r="B91" s="52"/>
      <c r="C91" s="85"/>
      <c r="D91" s="85"/>
      <c r="E91" s="155" t="s">
        <v>134</v>
      </c>
      <c r="F91" s="155"/>
      <c r="G91" s="85"/>
      <c r="H91" s="155" t="s">
        <v>135</v>
      </c>
      <c r="I91" s="155"/>
      <c r="J91" s="72"/>
      <c r="K91" s="72"/>
      <c r="L91" s="72"/>
      <c r="M91" s="72"/>
      <c r="N91" s="72"/>
      <c r="O91" s="72"/>
      <c r="P91" s="72"/>
      <c r="Q91" s="72"/>
      <c r="R91" s="72"/>
      <c r="S91" s="72"/>
      <c r="T91" s="72"/>
      <c r="U91" s="72"/>
      <c r="V91" s="72"/>
      <c r="W91" s="72"/>
      <c r="X91" s="72"/>
      <c r="Y91" s="72"/>
      <c r="Z91" s="72"/>
      <c r="AA91" s="72"/>
      <c r="AB91" s="72"/>
      <c r="AC91" s="72"/>
      <c r="AD91" s="72"/>
      <c r="AE91" s="72"/>
      <c r="AF91" s="72"/>
      <c r="AG91" s="72"/>
      <c r="AH91" s="72"/>
      <c r="AI91" s="72"/>
      <c r="AJ91" s="72"/>
      <c r="AK91" s="72"/>
      <c r="AL91" s="72"/>
      <c r="AM91" s="72"/>
      <c r="AN91" s="72"/>
      <c r="AO91" s="72"/>
      <c r="AP91" s="72"/>
      <c r="AQ91" s="72"/>
      <c r="AR91" s="72"/>
      <c r="AS91" s="72"/>
      <c r="AT91" s="72"/>
      <c r="AU91" s="72"/>
      <c r="AV91" s="72"/>
      <c r="AW91" s="72"/>
      <c r="AX91" s="72"/>
      <c r="AY91" s="72"/>
      <c r="AZ91" s="72"/>
      <c r="BA91" s="72"/>
      <c r="BB91" s="72"/>
      <c r="BC91" s="72"/>
      <c r="BD91" s="72"/>
      <c r="BE91" s="74"/>
      <c r="BF91" s="74"/>
      <c r="BG91" s="74"/>
      <c r="BH91" s="74"/>
      <c r="BI91" s="74"/>
      <c r="BJ91" s="74"/>
      <c r="BK91" s="74"/>
      <c r="BL91" s="74"/>
      <c r="BM91" s="74"/>
      <c r="BN91" s="74"/>
      <c r="BO91" s="74"/>
      <c r="BP91" s="74"/>
      <c r="BQ91" s="74"/>
      <c r="BR91" s="74"/>
      <c r="BS91" s="74"/>
      <c r="BT91" s="74"/>
      <c r="BU91" s="74"/>
      <c r="BV91" s="74"/>
      <c r="BW91" s="74"/>
      <c r="BX91" s="74"/>
      <c r="BY91" s="72"/>
      <c r="BZ91" s="72"/>
      <c r="CA91" s="74"/>
      <c r="CB91" s="74"/>
      <c r="CC91" s="74"/>
      <c r="CD91" s="74"/>
      <c r="CE91" s="74"/>
      <c r="CF91" s="74"/>
      <c r="CG91" s="74"/>
      <c r="CH91" s="74"/>
      <c r="CI91" s="74"/>
      <c r="CJ91" s="74"/>
      <c r="CK91" s="74"/>
      <c r="CL91" s="74"/>
      <c r="CM91" s="74"/>
      <c r="CN91" s="74"/>
      <c r="CO91" s="74"/>
      <c r="CP91" s="74"/>
      <c r="CQ91" s="74"/>
      <c r="CR91" s="74"/>
      <c r="CS91" s="74"/>
      <c r="CT91" s="74"/>
      <c r="CU91" s="74"/>
      <c r="CV91" s="74"/>
      <c r="CW91" s="74"/>
      <c r="CX91" s="74"/>
      <c r="CY91" s="74"/>
      <c r="CZ91" s="74"/>
      <c r="DA91" s="74"/>
      <c r="DB91" s="74"/>
      <c r="DC91" s="74"/>
      <c r="DD91" s="74"/>
      <c r="DE91" s="72"/>
      <c r="DF91" s="72"/>
    </row>
    <row r="92" spans="1:110" s="12" customFormat="1" x14ac:dyDescent="0.2">
      <c r="A92" s="52" t="s">
        <v>172</v>
      </c>
      <c r="B92" s="52"/>
      <c r="C92" s="85"/>
      <c r="D92" s="85"/>
      <c r="E92" s="158"/>
      <c r="F92" s="158"/>
      <c r="G92" s="85"/>
      <c r="H92" s="158" t="s">
        <v>176</v>
      </c>
      <c r="I92" s="158"/>
      <c r="J92" s="72"/>
      <c r="K92" s="72"/>
      <c r="L92" s="72"/>
      <c r="M92" s="72"/>
      <c r="N92" s="72"/>
      <c r="O92" s="72"/>
      <c r="P92" s="72"/>
      <c r="Q92" s="72"/>
      <c r="R92" s="72"/>
      <c r="S92" s="72"/>
      <c r="T92" s="72"/>
      <c r="U92" s="72"/>
      <c r="V92" s="72"/>
      <c r="W92" s="72"/>
      <c r="X92" s="72"/>
      <c r="Y92" s="72"/>
      <c r="Z92" s="72"/>
      <c r="AA92" s="72"/>
      <c r="AB92" s="72"/>
      <c r="AC92" s="72"/>
      <c r="AD92" s="72"/>
      <c r="AE92" s="72"/>
      <c r="AF92" s="72"/>
      <c r="AG92" s="72"/>
      <c r="AH92" s="72"/>
      <c r="AI92" s="72"/>
      <c r="AJ92" s="72"/>
      <c r="AK92" s="72"/>
      <c r="AL92" s="72"/>
      <c r="AM92" s="72"/>
      <c r="AN92" s="72"/>
      <c r="AO92" s="72"/>
      <c r="AP92" s="72"/>
      <c r="AQ92" s="72"/>
      <c r="AR92" s="72"/>
      <c r="AS92" s="72"/>
      <c r="AT92" s="72"/>
      <c r="AU92" s="72"/>
      <c r="AV92" s="72"/>
      <c r="AW92" s="72"/>
      <c r="AX92" s="72"/>
      <c r="AY92" s="72"/>
      <c r="AZ92" s="72"/>
      <c r="BA92" s="72"/>
      <c r="BB92" s="72"/>
      <c r="BC92" s="72"/>
      <c r="BD92" s="72"/>
      <c r="BE92" s="73"/>
      <c r="BF92" s="73"/>
      <c r="BG92" s="73"/>
      <c r="BH92" s="73"/>
      <c r="BI92" s="73"/>
      <c r="BJ92" s="73"/>
      <c r="BK92" s="73"/>
      <c r="BL92" s="73"/>
      <c r="BM92" s="73"/>
      <c r="BN92" s="73"/>
      <c r="BO92" s="73"/>
      <c r="BP92" s="73"/>
      <c r="BQ92" s="73"/>
      <c r="BR92" s="73"/>
      <c r="BS92" s="73"/>
      <c r="BT92" s="73"/>
      <c r="BU92" s="73"/>
      <c r="BV92" s="73"/>
      <c r="BW92" s="73"/>
      <c r="BX92" s="73"/>
      <c r="BY92" s="72"/>
      <c r="BZ92" s="72"/>
      <c r="CA92" s="73"/>
      <c r="CB92" s="73"/>
      <c r="CC92" s="73"/>
      <c r="CD92" s="73"/>
      <c r="CE92" s="73"/>
      <c r="CF92" s="73"/>
      <c r="CG92" s="73"/>
      <c r="CH92" s="73"/>
      <c r="CI92" s="73"/>
      <c r="CJ92" s="73"/>
      <c r="CK92" s="73"/>
      <c r="CL92" s="73"/>
      <c r="CM92" s="73"/>
      <c r="CN92" s="73"/>
      <c r="CO92" s="73"/>
      <c r="CP92" s="73"/>
      <c r="CQ92" s="73"/>
      <c r="CR92" s="73"/>
      <c r="CS92" s="73"/>
      <c r="CT92" s="73"/>
      <c r="CU92" s="73"/>
      <c r="CV92" s="73"/>
      <c r="CW92" s="73"/>
      <c r="CX92" s="73"/>
      <c r="CY92" s="73"/>
      <c r="CZ92" s="73"/>
      <c r="DA92" s="73"/>
      <c r="DB92" s="73"/>
      <c r="DC92" s="73"/>
      <c r="DD92" s="73"/>
      <c r="DE92" s="72"/>
      <c r="DF92" s="72"/>
    </row>
    <row r="93" spans="1:110" s="12" customFormat="1" x14ac:dyDescent="0.2">
      <c r="A93" s="52"/>
      <c r="B93" s="52"/>
      <c r="C93" s="85"/>
      <c r="D93" s="85"/>
      <c r="E93" s="155" t="s">
        <v>134</v>
      </c>
      <c r="F93" s="155"/>
      <c r="G93" s="85"/>
      <c r="H93" s="155" t="s">
        <v>135</v>
      </c>
      <c r="I93" s="155"/>
      <c r="J93" s="72"/>
      <c r="K93" s="72"/>
      <c r="L93" s="72"/>
      <c r="M93" s="72"/>
      <c r="N93" s="72"/>
      <c r="O93" s="72"/>
      <c r="P93" s="72"/>
      <c r="Q93" s="72"/>
      <c r="R93" s="72"/>
      <c r="S93" s="72"/>
      <c r="T93" s="72"/>
      <c r="U93" s="72"/>
      <c r="V93" s="72"/>
      <c r="W93" s="72"/>
      <c r="X93" s="72"/>
      <c r="Y93" s="72"/>
      <c r="Z93" s="72"/>
      <c r="AA93" s="72"/>
      <c r="AB93" s="72"/>
      <c r="AC93" s="72"/>
      <c r="AD93" s="72"/>
      <c r="AE93" s="72"/>
      <c r="AF93" s="72"/>
      <c r="AG93" s="72"/>
      <c r="AH93" s="72"/>
      <c r="AI93" s="72"/>
      <c r="AJ93" s="72"/>
      <c r="AK93" s="72"/>
      <c r="AL93" s="72"/>
      <c r="AM93" s="72"/>
      <c r="AN93" s="72"/>
      <c r="AO93" s="72"/>
      <c r="AP93" s="72"/>
      <c r="AQ93" s="72"/>
      <c r="AR93" s="72"/>
      <c r="AS93" s="72"/>
      <c r="AT93" s="72"/>
      <c r="AU93" s="72"/>
      <c r="AV93" s="72"/>
      <c r="AW93" s="72"/>
      <c r="AX93" s="72"/>
      <c r="AY93" s="72"/>
      <c r="AZ93" s="72"/>
      <c r="BA93" s="72"/>
      <c r="BB93" s="72"/>
      <c r="BC93" s="72"/>
      <c r="BD93" s="72"/>
      <c r="BE93" s="74"/>
      <c r="BF93" s="74"/>
      <c r="BG93" s="74"/>
      <c r="BH93" s="74"/>
      <c r="BI93" s="74"/>
      <c r="BJ93" s="74"/>
      <c r="BK93" s="74"/>
      <c r="BL93" s="74"/>
      <c r="BM93" s="74"/>
      <c r="BN93" s="74"/>
      <c r="BO93" s="74"/>
      <c r="BP93" s="74"/>
      <c r="BQ93" s="74"/>
      <c r="BR93" s="74"/>
      <c r="BS93" s="74"/>
      <c r="BT93" s="74"/>
      <c r="BU93" s="74"/>
      <c r="BV93" s="74"/>
      <c r="BW93" s="74"/>
      <c r="BX93" s="74"/>
      <c r="BY93" s="72"/>
      <c r="BZ93" s="72"/>
      <c r="CA93" s="74"/>
      <c r="CB93" s="74"/>
      <c r="CC93" s="74"/>
      <c r="CD93" s="74"/>
      <c r="CE93" s="74"/>
      <c r="CF93" s="74"/>
      <c r="CG93" s="74"/>
      <c r="CH93" s="74"/>
      <c r="CI93" s="74"/>
      <c r="CJ93" s="74"/>
      <c r="CK93" s="74"/>
      <c r="CL93" s="74"/>
      <c r="CM93" s="74"/>
      <c r="CN93" s="74"/>
      <c r="CO93" s="74"/>
      <c r="CP93" s="74"/>
      <c r="CQ93" s="74"/>
      <c r="CR93" s="74"/>
      <c r="CS93" s="74"/>
      <c r="CT93" s="74"/>
      <c r="CU93" s="74"/>
      <c r="CV93" s="74"/>
      <c r="CW93" s="74"/>
      <c r="CX93" s="74"/>
      <c r="CY93" s="74"/>
      <c r="CZ93" s="74"/>
      <c r="DA93" s="74"/>
      <c r="DB93" s="74"/>
      <c r="DC93" s="74"/>
      <c r="DD93" s="74"/>
      <c r="DE93" s="72"/>
      <c r="DF93" s="72"/>
    </row>
    <row r="94" spans="1:110" s="12" customFormat="1" x14ac:dyDescent="0.2">
      <c r="A94" s="52" t="s">
        <v>178</v>
      </c>
      <c r="D94" s="85"/>
      <c r="E94" s="158"/>
      <c r="F94" s="158"/>
      <c r="G94" s="85"/>
      <c r="H94" s="158" t="s">
        <v>179</v>
      </c>
      <c r="I94" s="158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2"/>
      <c r="Z94" s="72"/>
      <c r="AA94" s="72"/>
      <c r="AB94" s="72"/>
      <c r="AC94" s="72"/>
      <c r="AD94" s="72"/>
      <c r="AE94" s="72"/>
      <c r="AF94" s="72"/>
      <c r="AG94" s="72"/>
      <c r="AH94" s="72"/>
      <c r="AI94" s="72"/>
      <c r="AJ94" s="72"/>
      <c r="AK94" s="72"/>
      <c r="AL94" s="72"/>
      <c r="AM94" s="72"/>
      <c r="AN94" s="72"/>
      <c r="AO94" s="72"/>
      <c r="AP94" s="72"/>
      <c r="AQ94" s="72"/>
      <c r="AR94" s="72"/>
      <c r="AS94" s="72"/>
      <c r="AT94" s="72"/>
      <c r="AU94" s="72"/>
      <c r="AV94" s="72"/>
      <c r="AW94" s="72"/>
      <c r="AX94" s="72"/>
      <c r="AY94" s="72"/>
      <c r="AZ94" s="72"/>
      <c r="BA94" s="72"/>
      <c r="BB94" s="72"/>
      <c r="BC94" s="72"/>
      <c r="BD94" s="72"/>
      <c r="BE94" s="74"/>
      <c r="BF94" s="74"/>
      <c r="BG94" s="74"/>
      <c r="BH94" s="74"/>
      <c r="BI94" s="74"/>
      <c r="BJ94" s="74"/>
      <c r="BK94" s="74"/>
      <c r="BL94" s="74"/>
      <c r="BM94" s="74"/>
      <c r="BN94" s="74"/>
      <c r="BO94" s="74"/>
      <c r="BP94" s="74"/>
      <c r="BQ94" s="74"/>
      <c r="BR94" s="74"/>
      <c r="BS94" s="74"/>
      <c r="BT94" s="74"/>
      <c r="BU94" s="74"/>
      <c r="BV94" s="74"/>
      <c r="BW94" s="74"/>
      <c r="BX94" s="74"/>
      <c r="BY94" s="72"/>
      <c r="BZ94" s="72"/>
      <c r="CA94" s="74"/>
      <c r="CB94" s="74"/>
      <c r="CC94" s="74"/>
      <c r="CD94" s="74"/>
      <c r="CE94" s="74"/>
      <c r="CF94" s="74"/>
      <c r="CG94" s="74"/>
      <c r="CH94" s="74"/>
      <c r="CI94" s="74"/>
      <c r="CJ94" s="74"/>
      <c r="CK94" s="74"/>
      <c r="CL94" s="74"/>
      <c r="CM94" s="74"/>
      <c r="CN94" s="74"/>
      <c r="CO94" s="74"/>
      <c r="CP94" s="74"/>
      <c r="CQ94" s="74"/>
      <c r="CR94" s="74"/>
      <c r="CS94" s="74"/>
      <c r="CT94" s="74"/>
      <c r="CU94" s="74"/>
      <c r="CV94" s="74"/>
      <c r="CW94" s="74"/>
      <c r="CX94" s="74"/>
      <c r="CY94" s="74"/>
      <c r="CZ94" s="74"/>
      <c r="DA94" s="74"/>
      <c r="DB94" s="74"/>
      <c r="DC94" s="74"/>
      <c r="DD94" s="74"/>
      <c r="DE94" s="72"/>
      <c r="DF94" s="72"/>
    </row>
    <row r="95" spans="1:110" s="12" customFormat="1" x14ac:dyDescent="0.2">
      <c r="A95" s="52"/>
      <c r="B95" s="52"/>
      <c r="C95" s="85"/>
      <c r="D95" s="85"/>
      <c r="E95" s="155" t="s">
        <v>134</v>
      </c>
      <c r="F95" s="155"/>
      <c r="G95" s="78"/>
      <c r="H95" s="155" t="s">
        <v>135</v>
      </c>
      <c r="I95" s="155"/>
      <c r="J95" s="75"/>
      <c r="K95" s="75"/>
      <c r="L95" s="75"/>
      <c r="M95" s="75"/>
      <c r="N95" s="75"/>
      <c r="O95" s="75"/>
      <c r="P95" s="75"/>
      <c r="Q95" s="75"/>
      <c r="R95" s="75"/>
      <c r="S95" s="75"/>
      <c r="T95" s="75"/>
      <c r="U95" s="75"/>
      <c r="V95" s="75"/>
      <c r="W95" s="75"/>
      <c r="X95" s="75"/>
      <c r="Y95" s="75"/>
      <c r="Z95" s="75"/>
      <c r="AA95" s="75"/>
      <c r="AB95" s="75"/>
      <c r="AC95" s="75"/>
      <c r="AD95" s="75"/>
      <c r="AE95" s="75"/>
      <c r="AF95" s="75"/>
      <c r="AG95" s="75"/>
      <c r="AH95" s="75"/>
      <c r="AI95" s="75"/>
      <c r="AJ95" s="72"/>
      <c r="AK95" s="72"/>
      <c r="AL95" s="72"/>
      <c r="AM95" s="72"/>
      <c r="AN95" s="72"/>
      <c r="AO95" s="72"/>
      <c r="AP95" s="72"/>
      <c r="AQ95" s="72"/>
      <c r="AR95" s="72"/>
      <c r="AS95" s="72"/>
      <c r="AT95" s="72"/>
      <c r="AU95" s="72"/>
      <c r="AV95" s="72"/>
      <c r="AW95" s="72"/>
      <c r="AX95" s="72"/>
      <c r="AY95" s="72"/>
      <c r="AZ95" s="72"/>
      <c r="BA95" s="72"/>
      <c r="BB95" s="72"/>
      <c r="BC95" s="72"/>
      <c r="BD95" s="72"/>
      <c r="BE95" s="72"/>
      <c r="BF95" s="72"/>
      <c r="BG95" s="72"/>
      <c r="BH95" s="72"/>
      <c r="BI95" s="72"/>
      <c r="BJ95" s="72"/>
      <c r="BK95" s="72"/>
      <c r="BL95" s="72"/>
      <c r="BM95" s="72"/>
      <c r="BN95" s="72"/>
      <c r="BO95" s="72"/>
      <c r="BP95" s="72"/>
      <c r="BQ95" s="72"/>
      <c r="BR95" s="72"/>
      <c r="BS95" s="72"/>
      <c r="BT95" s="72"/>
      <c r="BU95" s="72"/>
      <c r="BV95" s="72"/>
      <c r="BW95" s="72"/>
      <c r="BX95" s="72"/>
      <c r="BY95" s="72"/>
      <c r="BZ95" s="72"/>
      <c r="CA95" s="72"/>
      <c r="CB95" s="72"/>
      <c r="CC95" s="72"/>
      <c r="CD95" s="72"/>
      <c r="CE95" s="72"/>
      <c r="CF95" s="72"/>
      <c r="CG95" s="72"/>
      <c r="CH95" s="72"/>
      <c r="CI95" s="72"/>
      <c r="CJ95" s="72"/>
      <c r="CK95" s="72"/>
      <c r="CL95" s="72"/>
      <c r="CM95" s="72"/>
      <c r="CN95" s="72"/>
      <c r="CO95" s="72"/>
      <c r="CP95" s="72"/>
      <c r="CQ95" s="72"/>
      <c r="CR95" s="72"/>
      <c r="CS95" s="72"/>
      <c r="CT95" s="72"/>
      <c r="CU95" s="72"/>
      <c r="CV95" s="72"/>
      <c r="CW95" s="72"/>
      <c r="CX95" s="72"/>
      <c r="CY95" s="72"/>
      <c r="CZ95" s="72"/>
      <c r="DA95" s="72"/>
      <c r="DB95" s="72"/>
      <c r="DC95" s="72"/>
      <c r="DD95" s="72"/>
      <c r="DE95" s="72"/>
      <c r="DF95" s="72"/>
    </row>
    <row r="98" spans="1:1" x14ac:dyDescent="0.2">
      <c r="A98" s="52" t="s">
        <v>180</v>
      </c>
    </row>
  </sheetData>
  <mergeCells count="81">
    <mergeCell ref="H94:I94"/>
    <mergeCell ref="H95:I95"/>
    <mergeCell ref="E94:F94"/>
    <mergeCell ref="E95:F95"/>
    <mergeCell ref="E90:F90"/>
    <mergeCell ref="E92:F92"/>
    <mergeCell ref="E91:F91"/>
    <mergeCell ref="E93:F93"/>
    <mergeCell ref="H90:I90"/>
    <mergeCell ref="H92:I92"/>
    <mergeCell ref="H91:I91"/>
    <mergeCell ref="H93:I93"/>
    <mergeCell ref="B63:B64"/>
    <mergeCell ref="C63:C64"/>
    <mergeCell ref="D63:D64"/>
    <mergeCell ref="E63:E64"/>
    <mergeCell ref="F63:F64"/>
    <mergeCell ref="I46:I47"/>
    <mergeCell ref="C40:C41"/>
    <mergeCell ref="D40:D41"/>
    <mergeCell ref="E40:E41"/>
    <mergeCell ref="B55:B56"/>
    <mergeCell ref="D55:D56"/>
    <mergeCell ref="E55:E56"/>
    <mergeCell ref="F55:F56"/>
    <mergeCell ref="B46:B47"/>
    <mergeCell ref="C46:C47"/>
    <mergeCell ref="D46:D47"/>
    <mergeCell ref="E46:E47"/>
    <mergeCell ref="F46:F47"/>
    <mergeCell ref="A3:I3"/>
    <mergeCell ref="B84:B85"/>
    <mergeCell ref="C84:C85"/>
    <mergeCell ref="D84:D85"/>
    <mergeCell ref="E84:E85"/>
    <mergeCell ref="F84:F85"/>
    <mergeCell ref="G84:G85"/>
    <mergeCell ref="B25:B26"/>
    <mergeCell ref="C25:C26"/>
    <mergeCell ref="D25:D26"/>
    <mergeCell ref="E25:E26"/>
    <mergeCell ref="F25:F26"/>
    <mergeCell ref="G12:G13"/>
    <mergeCell ref="B40:B41"/>
    <mergeCell ref="I12:I13"/>
    <mergeCell ref="F40:F41"/>
    <mergeCell ref="H25:H26"/>
    <mergeCell ref="I25:I26"/>
    <mergeCell ref="G25:G26"/>
    <mergeCell ref="H84:H85"/>
    <mergeCell ref="I84:I85"/>
    <mergeCell ref="G55:G56"/>
    <mergeCell ref="H55:H56"/>
    <mergeCell ref="I55:I56"/>
    <mergeCell ref="G63:G64"/>
    <mergeCell ref="H63:H64"/>
    <mergeCell ref="I63:I64"/>
    <mergeCell ref="G40:G41"/>
    <mergeCell ref="H40:H41"/>
    <mergeCell ref="I40:I41"/>
    <mergeCell ref="G46:G47"/>
    <mergeCell ref="H46:H47"/>
    <mergeCell ref="H12:H13"/>
    <mergeCell ref="B12:B13"/>
    <mergeCell ref="C12:C13"/>
    <mergeCell ref="D12:D13"/>
    <mergeCell ref="E12:E13"/>
    <mergeCell ref="F12:F13"/>
    <mergeCell ref="A4:C4"/>
    <mergeCell ref="D4:F4"/>
    <mergeCell ref="G4:I4"/>
    <mergeCell ref="A6:A9"/>
    <mergeCell ref="B6:B9"/>
    <mergeCell ref="C6:C9"/>
    <mergeCell ref="D6:I6"/>
    <mergeCell ref="D7:D9"/>
    <mergeCell ref="E7:I7"/>
    <mergeCell ref="E8:E9"/>
    <mergeCell ref="F8:F9"/>
    <mergeCell ref="G8:G9"/>
    <mergeCell ref="H8:I8"/>
  </mergeCells>
  <pageMargins left="0.39370078740157483" right="0.39370078740157483" top="0.39370078740157483" bottom="0.19685039370078741" header="0" footer="0"/>
  <pageSetup paperSize="9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8"/>
  <sheetViews>
    <sheetView topLeftCell="A13" workbookViewId="0">
      <selection activeCell="A5" sqref="A5"/>
    </sheetView>
  </sheetViews>
  <sheetFormatPr defaultRowHeight="15" x14ac:dyDescent="0.25"/>
  <cols>
    <col min="1" max="1" width="24.7109375" style="95" customWidth="1"/>
    <col min="2" max="2" width="7.85546875" style="95" customWidth="1"/>
    <col min="3" max="3" width="8.7109375" style="95" customWidth="1"/>
    <col min="4" max="4" width="14" style="95" customWidth="1"/>
    <col min="5" max="5" width="9.140625" style="95" customWidth="1"/>
    <col min="6" max="6" width="9.42578125" style="95" customWidth="1"/>
    <col min="7" max="7" width="13.85546875" style="95" customWidth="1"/>
    <col min="8" max="9" width="9.140625" style="95"/>
    <col min="10" max="10" width="14.28515625" style="95" customWidth="1"/>
    <col min="11" max="13" width="9.140625" style="95"/>
    <col min="14" max="14" width="14.140625" style="95" customWidth="1"/>
    <col min="15" max="15" width="9.140625" style="95"/>
    <col min="16" max="16" width="10" style="95" bestFit="1" customWidth="1"/>
    <col min="17" max="16384" width="9.140625" style="95"/>
  </cols>
  <sheetData>
    <row r="1" spans="1:16" ht="15.75" x14ac:dyDescent="0.25">
      <c r="A1" s="15"/>
      <c r="B1" s="15"/>
      <c r="C1" s="15"/>
      <c r="D1" s="15"/>
      <c r="E1" s="15"/>
      <c r="F1" s="15"/>
      <c r="G1" s="15"/>
      <c r="H1" s="15"/>
      <c r="I1" s="15"/>
      <c r="J1" s="15"/>
      <c r="K1" s="108" t="s">
        <v>79</v>
      </c>
      <c r="L1" s="108"/>
    </row>
    <row r="2" spans="1:16" ht="12.75" customHeight="1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16" ht="15.75" customHeight="1" x14ac:dyDescent="0.3">
      <c r="A3" s="116" t="s">
        <v>102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</row>
    <row r="4" spans="1:16" ht="15.75" customHeight="1" x14ac:dyDescent="0.3">
      <c r="A4" s="116" t="s">
        <v>274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</row>
    <row r="5" spans="1:16" ht="12.75" customHeight="1" x14ac:dyDescent="0.25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</row>
    <row r="6" spans="1:16" s="96" customFormat="1" ht="30" customHeight="1" x14ac:dyDescent="0.25">
      <c r="A6" s="159" t="s">
        <v>0</v>
      </c>
      <c r="B6" s="159" t="s">
        <v>37</v>
      </c>
      <c r="C6" s="159" t="s">
        <v>67</v>
      </c>
      <c r="D6" s="159" t="s">
        <v>68</v>
      </c>
      <c r="E6" s="159"/>
      <c r="F6" s="159"/>
      <c r="G6" s="159"/>
      <c r="H6" s="159"/>
      <c r="I6" s="159"/>
      <c r="J6" s="159"/>
      <c r="K6" s="159"/>
      <c r="L6" s="159"/>
    </row>
    <row r="7" spans="1:16" s="96" customFormat="1" ht="15.75" x14ac:dyDescent="0.25">
      <c r="A7" s="159"/>
      <c r="B7" s="159"/>
      <c r="C7" s="159"/>
      <c r="D7" s="159" t="s">
        <v>69</v>
      </c>
      <c r="E7" s="159"/>
      <c r="F7" s="159"/>
      <c r="G7" s="159" t="s">
        <v>5</v>
      </c>
      <c r="H7" s="159"/>
      <c r="I7" s="159"/>
      <c r="J7" s="159"/>
      <c r="K7" s="159"/>
      <c r="L7" s="159"/>
    </row>
    <row r="8" spans="1:16" s="96" customFormat="1" ht="103.5" customHeight="1" x14ac:dyDescent="0.25">
      <c r="A8" s="159"/>
      <c r="B8" s="159"/>
      <c r="C8" s="159"/>
      <c r="D8" s="159"/>
      <c r="E8" s="159"/>
      <c r="F8" s="159"/>
      <c r="G8" s="160" t="s">
        <v>93</v>
      </c>
      <c r="H8" s="160"/>
      <c r="I8" s="160"/>
      <c r="J8" s="161" t="s">
        <v>94</v>
      </c>
      <c r="K8" s="161"/>
      <c r="L8" s="161"/>
    </row>
    <row r="9" spans="1:16" s="96" customFormat="1" ht="94.5" x14ac:dyDescent="0.25">
      <c r="A9" s="159"/>
      <c r="B9" s="159"/>
      <c r="C9" s="159"/>
      <c r="D9" s="97" t="s">
        <v>200</v>
      </c>
      <c r="E9" s="97" t="s">
        <v>71</v>
      </c>
      <c r="F9" s="97" t="s">
        <v>72</v>
      </c>
      <c r="G9" s="97" t="s">
        <v>70</v>
      </c>
      <c r="H9" s="97" t="s">
        <v>71</v>
      </c>
      <c r="I9" s="97" t="s">
        <v>72</v>
      </c>
      <c r="J9" s="97" t="s">
        <v>201</v>
      </c>
      <c r="K9" s="97" t="s">
        <v>71</v>
      </c>
      <c r="L9" s="97" t="s">
        <v>71</v>
      </c>
    </row>
    <row r="10" spans="1:16" s="96" customFormat="1" ht="15.75" x14ac:dyDescent="0.25">
      <c r="A10" s="97">
        <v>1</v>
      </c>
      <c r="B10" s="97">
        <v>2</v>
      </c>
      <c r="C10" s="97">
        <v>3</v>
      </c>
      <c r="D10" s="97">
        <v>4</v>
      </c>
      <c r="E10" s="97">
        <v>5</v>
      </c>
      <c r="F10" s="97">
        <v>6</v>
      </c>
      <c r="G10" s="97">
        <v>7</v>
      </c>
      <c r="H10" s="97">
        <v>8</v>
      </c>
      <c r="I10" s="97">
        <v>9</v>
      </c>
      <c r="J10" s="97">
        <v>10</v>
      </c>
      <c r="K10" s="97">
        <v>11</v>
      </c>
      <c r="L10" s="97">
        <v>12</v>
      </c>
    </row>
    <row r="11" spans="1:16" ht="78.75" customHeight="1" x14ac:dyDescent="0.25">
      <c r="A11" s="98" t="s">
        <v>73</v>
      </c>
      <c r="B11" s="99" t="s">
        <v>95</v>
      </c>
      <c r="C11" s="100" t="s">
        <v>44</v>
      </c>
      <c r="D11" s="101">
        <f t="shared" ref="D11:L11" si="0">D12+D89</f>
        <v>47478073</v>
      </c>
      <c r="E11" s="101">
        <f t="shared" si="0"/>
        <v>0</v>
      </c>
      <c r="F11" s="101">
        <f t="shared" si="0"/>
        <v>0</v>
      </c>
      <c r="G11" s="101">
        <f t="shared" si="0"/>
        <v>0</v>
      </c>
      <c r="H11" s="101">
        <f t="shared" si="0"/>
        <v>0</v>
      </c>
      <c r="I11" s="101">
        <f t="shared" si="0"/>
        <v>0</v>
      </c>
      <c r="J11" s="101">
        <f t="shared" si="0"/>
        <v>47478073</v>
      </c>
      <c r="K11" s="101">
        <f t="shared" si="0"/>
        <v>0</v>
      </c>
      <c r="L11" s="101">
        <f t="shared" si="0"/>
        <v>0</v>
      </c>
      <c r="N11" s="104"/>
      <c r="P11" s="105"/>
    </row>
    <row r="12" spans="1:16" ht="78.75" x14ac:dyDescent="0.25">
      <c r="A12" s="98" t="s">
        <v>74</v>
      </c>
      <c r="B12" s="99" t="s">
        <v>96</v>
      </c>
      <c r="C12" s="100" t="s">
        <v>44</v>
      </c>
      <c r="D12" s="101">
        <f t="shared" ref="D12:D89" si="1">J12</f>
        <v>16124183.810000001</v>
      </c>
      <c r="E12" s="101">
        <v>0</v>
      </c>
      <c r="F12" s="101">
        <v>0</v>
      </c>
      <c r="G12" s="101">
        <v>0</v>
      </c>
      <c r="H12" s="101">
        <v>0</v>
      </c>
      <c r="I12" s="101">
        <v>0</v>
      </c>
      <c r="J12" s="101">
        <f>SUM(J13:J88)</f>
        <v>16124183.810000001</v>
      </c>
      <c r="K12" s="101">
        <v>0</v>
      </c>
      <c r="L12" s="101">
        <v>0</v>
      </c>
    </row>
    <row r="13" spans="1:16" ht="63" x14ac:dyDescent="0.25">
      <c r="A13" s="98" t="s">
        <v>202</v>
      </c>
      <c r="B13" s="99"/>
      <c r="C13" s="100">
        <v>2015</v>
      </c>
      <c r="D13" s="101">
        <f t="shared" ref="D13:D26" si="2">J13</f>
        <v>172996.25</v>
      </c>
      <c r="E13" s="101">
        <v>0</v>
      </c>
      <c r="F13" s="101">
        <v>0</v>
      </c>
      <c r="G13" s="101">
        <v>0</v>
      </c>
      <c r="H13" s="101">
        <v>0</v>
      </c>
      <c r="I13" s="101">
        <v>0</v>
      </c>
      <c r="J13" s="101">
        <v>172996.25</v>
      </c>
      <c r="K13" s="101">
        <v>0</v>
      </c>
      <c r="L13" s="101">
        <v>0</v>
      </c>
    </row>
    <row r="14" spans="1:16" ht="47.25" x14ac:dyDescent="0.25">
      <c r="A14" s="98" t="s">
        <v>203</v>
      </c>
      <c r="B14" s="99"/>
      <c r="C14" s="100">
        <v>2015</v>
      </c>
      <c r="D14" s="101">
        <f t="shared" si="2"/>
        <v>18957.22</v>
      </c>
      <c r="E14" s="101">
        <v>0</v>
      </c>
      <c r="F14" s="101">
        <v>0</v>
      </c>
      <c r="G14" s="101">
        <v>0</v>
      </c>
      <c r="H14" s="101">
        <v>0</v>
      </c>
      <c r="I14" s="101">
        <v>0</v>
      </c>
      <c r="J14" s="101">
        <f>61+122+17400+209+90+24.22+122+710+97+61+61</f>
        <v>18957.22</v>
      </c>
      <c r="K14" s="101">
        <v>0</v>
      </c>
      <c r="L14" s="101">
        <v>0</v>
      </c>
    </row>
    <row r="15" spans="1:16" ht="15.75" x14ac:dyDescent="0.25">
      <c r="A15" s="98" t="s">
        <v>204</v>
      </c>
      <c r="B15" s="99"/>
      <c r="C15" s="100">
        <v>2015</v>
      </c>
      <c r="D15" s="101">
        <f t="shared" si="2"/>
        <v>574490</v>
      </c>
      <c r="E15" s="101">
        <v>0</v>
      </c>
      <c r="F15" s="101">
        <v>0</v>
      </c>
      <c r="G15" s="101">
        <v>0</v>
      </c>
      <c r="H15" s="101">
        <v>0</v>
      </c>
      <c r="I15" s="101">
        <v>0</v>
      </c>
      <c r="J15" s="101">
        <f>484490+90000</f>
        <v>574490</v>
      </c>
      <c r="K15" s="101">
        <v>0</v>
      </c>
      <c r="L15" s="101">
        <v>0</v>
      </c>
    </row>
    <row r="16" spans="1:16" ht="31.5" x14ac:dyDescent="0.25">
      <c r="A16" s="98" t="s">
        <v>205</v>
      </c>
      <c r="B16" s="99"/>
      <c r="C16" s="100">
        <v>2015</v>
      </c>
      <c r="D16" s="101">
        <f t="shared" si="2"/>
        <v>18000</v>
      </c>
      <c r="E16" s="101">
        <v>0</v>
      </c>
      <c r="F16" s="101">
        <v>0</v>
      </c>
      <c r="G16" s="101">
        <v>0</v>
      </c>
      <c r="H16" s="101">
        <v>0</v>
      </c>
      <c r="I16" s="101">
        <v>0</v>
      </c>
      <c r="J16" s="101">
        <v>18000</v>
      </c>
      <c r="K16" s="101">
        <v>0</v>
      </c>
      <c r="L16" s="101">
        <v>0</v>
      </c>
    </row>
    <row r="17" spans="1:12" ht="31.5" x14ac:dyDescent="0.25">
      <c r="A17" s="98" t="s">
        <v>206</v>
      </c>
      <c r="B17" s="99"/>
      <c r="C17" s="100">
        <v>2015</v>
      </c>
      <c r="D17" s="101">
        <f t="shared" si="2"/>
        <v>9750</v>
      </c>
      <c r="E17" s="101">
        <v>0</v>
      </c>
      <c r="F17" s="101">
        <v>0</v>
      </c>
      <c r="G17" s="101">
        <v>0</v>
      </c>
      <c r="H17" s="101">
        <v>0</v>
      </c>
      <c r="I17" s="101">
        <v>0</v>
      </c>
      <c r="J17" s="101">
        <v>9750</v>
      </c>
      <c r="K17" s="101">
        <v>0</v>
      </c>
      <c r="L17" s="101">
        <v>0</v>
      </c>
    </row>
    <row r="18" spans="1:12" ht="47.25" x14ac:dyDescent="0.25">
      <c r="A18" s="98" t="s">
        <v>207</v>
      </c>
      <c r="B18" s="99"/>
      <c r="C18" s="100">
        <v>2015</v>
      </c>
      <c r="D18" s="101">
        <f t="shared" si="2"/>
        <v>7000</v>
      </c>
      <c r="E18" s="101">
        <v>0</v>
      </c>
      <c r="F18" s="101">
        <v>0</v>
      </c>
      <c r="G18" s="101">
        <v>0</v>
      </c>
      <c r="H18" s="101">
        <v>0</v>
      </c>
      <c r="I18" s="101">
        <v>0</v>
      </c>
      <c r="J18" s="101">
        <v>7000</v>
      </c>
      <c r="K18" s="101">
        <v>0</v>
      </c>
      <c r="L18" s="101">
        <v>0</v>
      </c>
    </row>
    <row r="19" spans="1:12" ht="28.5" customHeight="1" x14ac:dyDescent="0.25">
      <c r="A19" s="98" t="s">
        <v>208</v>
      </c>
      <c r="B19" s="99"/>
      <c r="C19" s="100">
        <v>2015</v>
      </c>
      <c r="D19" s="101">
        <f t="shared" si="2"/>
        <v>16882</v>
      </c>
      <c r="E19" s="101">
        <v>0</v>
      </c>
      <c r="F19" s="101">
        <v>0</v>
      </c>
      <c r="G19" s="101">
        <v>0</v>
      </c>
      <c r="H19" s="101">
        <v>0</v>
      </c>
      <c r="I19" s="101">
        <v>0</v>
      </c>
      <c r="J19" s="101">
        <v>16882</v>
      </c>
      <c r="K19" s="101">
        <v>0</v>
      </c>
      <c r="L19" s="101">
        <v>0</v>
      </c>
    </row>
    <row r="20" spans="1:12" ht="63" x14ac:dyDescent="0.25">
      <c r="A20" s="98" t="s">
        <v>209</v>
      </c>
      <c r="B20" s="99"/>
      <c r="C20" s="100">
        <v>2015</v>
      </c>
      <c r="D20" s="101">
        <f t="shared" si="2"/>
        <v>19906</v>
      </c>
      <c r="E20" s="101">
        <v>0</v>
      </c>
      <c r="F20" s="101">
        <v>0</v>
      </c>
      <c r="G20" s="101">
        <v>0</v>
      </c>
      <c r="H20" s="101">
        <v>0</v>
      </c>
      <c r="I20" s="101">
        <v>0</v>
      </c>
      <c r="J20" s="101">
        <v>19906</v>
      </c>
      <c r="K20" s="101">
        <v>0</v>
      </c>
      <c r="L20" s="101">
        <v>0</v>
      </c>
    </row>
    <row r="21" spans="1:12" ht="31.5" x14ac:dyDescent="0.25">
      <c r="A21" s="98" t="s">
        <v>210</v>
      </c>
      <c r="B21" s="99"/>
      <c r="C21" s="100">
        <v>2015</v>
      </c>
      <c r="D21" s="101">
        <f t="shared" si="2"/>
        <v>138050</v>
      </c>
      <c r="E21" s="101">
        <v>0</v>
      </c>
      <c r="F21" s="101">
        <v>0</v>
      </c>
      <c r="G21" s="101">
        <v>0</v>
      </c>
      <c r="H21" s="101">
        <v>0</v>
      </c>
      <c r="I21" s="101">
        <v>0</v>
      </c>
      <c r="J21" s="101">
        <f>8050+130000</f>
        <v>138050</v>
      </c>
      <c r="K21" s="101">
        <v>0</v>
      </c>
      <c r="L21" s="101">
        <v>0</v>
      </c>
    </row>
    <row r="22" spans="1:12" ht="31.5" x14ac:dyDescent="0.25">
      <c r="A22" s="98" t="s">
        <v>211</v>
      </c>
      <c r="B22" s="99"/>
      <c r="C22" s="100">
        <v>2015</v>
      </c>
      <c r="D22" s="101">
        <f t="shared" si="2"/>
        <v>0.61</v>
      </c>
      <c r="E22" s="101">
        <v>0</v>
      </c>
      <c r="F22" s="101">
        <v>0</v>
      </c>
      <c r="G22" s="101">
        <v>0</v>
      </c>
      <c r="H22" s="101">
        <v>0</v>
      </c>
      <c r="I22" s="101">
        <v>0</v>
      </c>
      <c r="J22" s="101">
        <v>0.61</v>
      </c>
      <c r="K22" s="101">
        <v>0</v>
      </c>
      <c r="L22" s="101">
        <v>0</v>
      </c>
    </row>
    <row r="23" spans="1:12" ht="15.75" x14ac:dyDescent="0.25">
      <c r="A23" s="98" t="s">
        <v>212</v>
      </c>
      <c r="B23" s="99"/>
      <c r="C23" s="100">
        <v>2015</v>
      </c>
      <c r="D23" s="101">
        <f t="shared" si="2"/>
        <v>44278</v>
      </c>
      <c r="E23" s="101">
        <v>0</v>
      </c>
      <c r="F23" s="101">
        <v>0</v>
      </c>
      <c r="G23" s="101">
        <v>0</v>
      </c>
      <c r="H23" s="101">
        <v>0</v>
      </c>
      <c r="I23" s="101">
        <v>0</v>
      </c>
      <c r="J23" s="101">
        <v>44278</v>
      </c>
      <c r="K23" s="101">
        <v>0</v>
      </c>
      <c r="L23" s="101">
        <v>0</v>
      </c>
    </row>
    <row r="24" spans="1:12" ht="48.75" customHeight="1" x14ac:dyDescent="0.25">
      <c r="A24" s="98" t="s">
        <v>213</v>
      </c>
      <c r="B24" s="99"/>
      <c r="C24" s="100">
        <v>2015</v>
      </c>
      <c r="D24" s="101">
        <f t="shared" si="2"/>
        <v>84349.75</v>
      </c>
      <c r="E24" s="101">
        <v>0</v>
      </c>
      <c r="F24" s="101">
        <v>0</v>
      </c>
      <c r="G24" s="101">
        <v>0</v>
      </c>
      <c r="H24" s="101">
        <v>0</v>
      </c>
      <c r="I24" s="101">
        <v>0</v>
      </c>
      <c r="J24" s="101">
        <f>18001+5999+46849.75+13500</f>
        <v>84349.75</v>
      </c>
      <c r="K24" s="101">
        <v>0</v>
      </c>
      <c r="L24" s="101">
        <v>0</v>
      </c>
    </row>
    <row r="25" spans="1:12" ht="62.25" customHeight="1" x14ac:dyDescent="0.25">
      <c r="A25" s="98" t="s">
        <v>214</v>
      </c>
      <c r="B25" s="99"/>
      <c r="C25" s="100">
        <v>2015</v>
      </c>
      <c r="D25" s="101">
        <f t="shared" si="2"/>
        <v>82739</v>
      </c>
      <c r="E25" s="101">
        <v>0</v>
      </c>
      <c r="F25" s="101">
        <v>0</v>
      </c>
      <c r="G25" s="101">
        <v>0</v>
      </c>
      <c r="H25" s="101">
        <v>0</v>
      </c>
      <c r="I25" s="101">
        <v>0</v>
      </c>
      <c r="J25" s="101">
        <v>82739</v>
      </c>
      <c r="K25" s="101">
        <v>0</v>
      </c>
      <c r="L25" s="101">
        <v>0</v>
      </c>
    </row>
    <row r="26" spans="1:12" ht="67.5" customHeight="1" x14ac:dyDescent="0.25">
      <c r="A26" s="98" t="s">
        <v>215</v>
      </c>
      <c r="B26" s="99"/>
      <c r="C26" s="100">
        <v>2015</v>
      </c>
      <c r="D26" s="101">
        <f t="shared" si="2"/>
        <v>16320</v>
      </c>
      <c r="E26" s="101">
        <v>0</v>
      </c>
      <c r="F26" s="101">
        <v>0</v>
      </c>
      <c r="G26" s="101">
        <v>0</v>
      </c>
      <c r="H26" s="101">
        <v>0</v>
      </c>
      <c r="I26" s="101">
        <v>0</v>
      </c>
      <c r="J26" s="101">
        <v>16320</v>
      </c>
      <c r="K26" s="101">
        <v>0</v>
      </c>
      <c r="L26" s="101">
        <v>0</v>
      </c>
    </row>
    <row r="27" spans="1:12" ht="31.5" x14ac:dyDescent="0.25">
      <c r="A27" s="98" t="s">
        <v>216</v>
      </c>
      <c r="B27" s="99"/>
      <c r="C27" s="100">
        <v>2015</v>
      </c>
      <c r="D27" s="101">
        <f t="shared" ref="D27" si="3">J27</f>
        <v>355</v>
      </c>
      <c r="E27" s="101">
        <v>0</v>
      </c>
      <c r="F27" s="101">
        <v>0</v>
      </c>
      <c r="G27" s="101">
        <v>0</v>
      </c>
      <c r="H27" s="101">
        <v>0</v>
      </c>
      <c r="I27" s="101">
        <v>0</v>
      </c>
      <c r="J27" s="101">
        <f>104+251</f>
        <v>355</v>
      </c>
      <c r="K27" s="101">
        <v>0</v>
      </c>
      <c r="L27" s="101">
        <v>0</v>
      </c>
    </row>
    <row r="28" spans="1:12" ht="31.5" x14ac:dyDescent="0.25">
      <c r="A28" s="98" t="s">
        <v>217</v>
      </c>
      <c r="B28" s="99"/>
      <c r="C28" s="100">
        <v>2015</v>
      </c>
      <c r="D28" s="101">
        <f t="shared" ref="D28" si="4">J28</f>
        <v>150757.07999999999</v>
      </c>
      <c r="E28" s="101">
        <v>0</v>
      </c>
      <c r="F28" s="101">
        <v>0</v>
      </c>
      <c r="G28" s="101">
        <v>0</v>
      </c>
      <c r="H28" s="101">
        <v>0</v>
      </c>
      <c r="I28" s="101">
        <v>0</v>
      </c>
      <c r="J28" s="101">
        <v>150757.07999999999</v>
      </c>
      <c r="K28" s="101">
        <v>0</v>
      </c>
      <c r="L28" s="101">
        <v>0</v>
      </c>
    </row>
    <row r="29" spans="1:12" ht="31.5" x14ac:dyDescent="0.25">
      <c r="A29" s="98" t="s">
        <v>218</v>
      </c>
      <c r="B29" s="99"/>
      <c r="C29" s="100">
        <v>2015</v>
      </c>
      <c r="D29" s="101">
        <f t="shared" ref="D29" si="5">J29</f>
        <v>17358.599999999999</v>
      </c>
      <c r="E29" s="101">
        <v>0</v>
      </c>
      <c r="F29" s="101">
        <v>0</v>
      </c>
      <c r="G29" s="101">
        <v>0</v>
      </c>
      <c r="H29" s="101">
        <v>0</v>
      </c>
      <c r="I29" s="101">
        <v>0</v>
      </c>
      <c r="J29" s="101">
        <f>2880+14478.6</f>
        <v>17358.599999999999</v>
      </c>
      <c r="K29" s="101">
        <v>0</v>
      </c>
      <c r="L29" s="101">
        <v>0</v>
      </c>
    </row>
    <row r="30" spans="1:12" ht="15.75" x14ac:dyDescent="0.25">
      <c r="A30" s="98" t="s">
        <v>219</v>
      </c>
      <c r="B30" s="99"/>
      <c r="C30" s="100">
        <v>2015</v>
      </c>
      <c r="D30" s="101">
        <f t="shared" ref="D30" si="6">J30</f>
        <v>914771.3</v>
      </c>
      <c r="E30" s="101">
        <v>0</v>
      </c>
      <c r="F30" s="101">
        <v>0</v>
      </c>
      <c r="G30" s="101">
        <v>0</v>
      </c>
      <c r="H30" s="101">
        <v>0</v>
      </c>
      <c r="I30" s="101">
        <v>0</v>
      </c>
      <c r="J30" s="101">
        <v>914771.3</v>
      </c>
      <c r="K30" s="101">
        <v>0</v>
      </c>
      <c r="L30" s="101">
        <v>0</v>
      </c>
    </row>
    <row r="31" spans="1:12" ht="31.5" x14ac:dyDescent="0.25">
      <c r="A31" s="98" t="s">
        <v>220</v>
      </c>
      <c r="B31" s="99"/>
      <c r="C31" s="100">
        <v>2015</v>
      </c>
      <c r="D31" s="101">
        <f t="shared" ref="D31" si="7">J31</f>
        <v>630000</v>
      </c>
      <c r="E31" s="101">
        <v>0</v>
      </c>
      <c r="F31" s="101">
        <v>0</v>
      </c>
      <c r="G31" s="101">
        <v>0</v>
      </c>
      <c r="H31" s="101">
        <v>0</v>
      </c>
      <c r="I31" s="101">
        <v>0</v>
      </c>
      <c r="J31" s="101">
        <v>630000</v>
      </c>
      <c r="K31" s="101">
        <v>0</v>
      </c>
      <c r="L31" s="101">
        <v>0</v>
      </c>
    </row>
    <row r="32" spans="1:12" ht="63" x14ac:dyDescent="0.25">
      <c r="A32" s="98" t="s">
        <v>221</v>
      </c>
      <c r="B32" s="99"/>
      <c r="C32" s="100">
        <v>2015</v>
      </c>
      <c r="D32" s="101">
        <f t="shared" ref="D32" si="8">J32</f>
        <v>10000</v>
      </c>
      <c r="E32" s="101">
        <v>0</v>
      </c>
      <c r="F32" s="101">
        <v>0</v>
      </c>
      <c r="G32" s="101">
        <v>0</v>
      </c>
      <c r="H32" s="101">
        <v>0</v>
      </c>
      <c r="I32" s="101">
        <v>0</v>
      </c>
      <c r="J32" s="101">
        <v>10000</v>
      </c>
      <c r="K32" s="101">
        <v>0</v>
      </c>
      <c r="L32" s="101">
        <v>0</v>
      </c>
    </row>
    <row r="33" spans="1:12" ht="15.75" x14ac:dyDescent="0.25">
      <c r="A33" s="98" t="s">
        <v>222</v>
      </c>
      <c r="B33" s="99"/>
      <c r="C33" s="100">
        <v>2015</v>
      </c>
      <c r="D33" s="101">
        <f t="shared" ref="D33" si="9">J33</f>
        <v>20000</v>
      </c>
      <c r="E33" s="101">
        <v>0</v>
      </c>
      <c r="F33" s="101">
        <v>0</v>
      </c>
      <c r="G33" s="101">
        <v>0</v>
      </c>
      <c r="H33" s="101">
        <v>0</v>
      </c>
      <c r="I33" s="101">
        <v>0</v>
      </c>
      <c r="J33" s="101">
        <v>20000</v>
      </c>
      <c r="K33" s="101">
        <v>0</v>
      </c>
      <c r="L33" s="101">
        <v>0</v>
      </c>
    </row>
    <row r="34" spans="1:12" ht="31.5" x14ac:dyDescent="0.25">
      <c r="A34" s="98" t="s">
        <v>223</v>
      </c>
      <c r="B34" s="99"/>
      <c r="C34" s="100">
        <v>2015</v>
      </c>
      <c r="D34" s="101">
        <f t="shared" ref="D34" si="10">J34</f>
        <v>30898</v>
      </c>
      <c r="E34" s="101">
        <v>0</v>
      </c>
      <c r="F34" s="101">
        <v>0</v>
      </c>
      <c r="G34" s="101">
        <v>0</v>
      </c>
      <c r="H34" s="101">
        <v>0</v>
      </c>
      <c r="I34" s="101">
        <v>0</v>
      </c>
      <c r="J34" s="101">
        <v>30898</v>
      </c>
      <c r="K34" s="101">
        <v>0</v>
      </c>
      <c r="L34" s="101">
        <v>0</v>
      </c>
    </row>
    <row r="35" spans="1:12" ht="60.75" customHeight="1" x14ac:dyDescent="0.25">
      <c r="A35" s="98" t="s">
        <v>224</v>
      </c>
      <c r="B35" s="99"/>
      <c r="C35" s="100">
        <v>2015</v>
      </c>
      <c r="D35" s="101">
        <f t="shared" ref="D35" si="11">J35</f>
        <v>45200</v>
      </c>
      <c r="E35" s="101">
        <v>0</v>
      </c>
      <c r="F35" s="101">
        <v>0</v>
      </c>
      <c r="G35" s="101">
        <v>0</v>
      </c>
      <c r="H35" s="101">
        <v>0</v>
      </c>
      <c r="I35" s="101">
        <v>0</v>
      </c>
      <c r="J35" s="101">
        <v>45200</v>
      </c>
      <c r="K35" s="101">
        <v>0</v>
      </c>
      <c r="L35" s="101">
        <v>0</v>
      </c>
    </row>
    <row r="36" spans="1:12" ht="31.5" x14ac:dyDescent="0.25">
      <c r="A36" s="98" t="s">
        <v>225</v>
      </c>
      <c r="B36" s="99"/>
      <c r="C36" s="100">
        <v>2016</v>
      </c>
      <c r="D36" s="101">
        <f t="shared" ref="D36" si="12">J36</f>
        <v>950</v>
      </c>
      <c r="E36" s="101">
        <v>0</v>
      </c>
      <c r="F36" s="101">
        <v>0</v>
      </c>
      <c r="G36" s="101">
        <v>0</v>
      </c>
      <c r="H36" s="101">
        <v>0</v>
      </c>
      <c r="I36" s="101">
        <v>0</v>
      </c>
      <c r="J36" s="101">
        <v>950</v>
      </c>
      <c r="K36" s="101">
        <v>0</v>
      </c>
      <c r="L36" s="101">
        <v>0</v>
      </c>
    </row>
    <row r="37" spans="1:12" ht="31.5" x14ac:dyDescent="0.25">
      <c r="A37" s="98" t="s">
        <v>226</v>
      </c>
      <c r="B37" s="99"/>
      <c r="C37" s="100">
        <v>2016</v>
      </c>
      <c r="D37" s="101">
        <f t="shared" ref="D37" si="13">J37</f>
        <v>41604.589999999997</v>
      </c>
      <c r="E37" s="101">
        <v>0</v>
      </c>
      <c r="F37" s="101">
        <v>0</v>
      </c>
      <c r="G37" s="101">
        <v>0</v>
      </c>
      <c r="H37" s="101">
        <v>0</v>
      </c>
      <c r="I37" s="101">
        <v>0</v>
      </c>
      <c r="J37" s="101">
        <v>41604.589999999997</v>
      </c>
      <c r="K37" s="101">
        <v>0</v>
      </c>
      <c r="L37" s="101">
        <v>0</v>
      </c>
    </row>
    <row r="38" spans="1:12" ht="31.5" x14ac:dyDescent="0.25">
      <c r="A38" s="98" t="s">
        <v>216</v>
      </c>
      <c r="B38" s="99"/>
      <c r="C38" s="100">
        <v>2016</v>
      </c>
      <c r="D38" s="101">
        <f t="shared" ref="D38" si="14">J38</f>
        <v>268295.67000000004</v>
      </c>
      <c r="E38" s="101">
        <v>0</v>
      </c>
      <c r="F38" s="101">
        <v>0</v>
      </c>
      <c r="G38" s="101">
        <v>0</v>
      </c>
      <c r="H38" s="101">
        <v>0</v>
      </c>
      <c r="I38" s="101">
        <v>0</v>
      </c>
      <c r="J38" s="101">
        <f>116839.5+5617.25+10000+14720+1+390+3592+8500+8991+2241+312.38+43795.66+32999.5+180+1775+10337.38+8004</f>
        <v>268295.67000000004</v>
      </c>
      <c r="K38" s="101">
        <v>0</v>
      </c>
      <c r="L38" s="101">
        <v>0</v>
      </c>
    </row>
    <row r="39" spans="1:12" ht="31.5" x14ac:dyDescent="0.25">
      <c r="A39" s="98" t="s">
        <v>227</v>
      </c>
      <c r="B39" s="99"/>
      <c r="C39" s="100">
        <v>2016</v>
      </c>
      <c r="D39" s="101">
        <f t="shared" ref="D39" si="15">J39</f>
        <v>88954.11</v>
      </c>
      <c r="E39" s="101">
        <v>0</v>
      </c>
      <c r="F39" s="101">
        <v>0</v>
      </c>
      <c r="G39" s="101">
        <v>0</v>
      </c>
      <c r="H39" s="101">
        <v>0</v>
      </c>
      <c r="I39" s="101">
        <v>0</v>
      </c>
      <c r="J39" s="101">
        <v>88954.11</v>
      </c>
      <c r="K39" s="101">
        <v>0</v>
      </c>
      <c r="L39" s="101">
        <v>0</v>
      </c>
    </row>
    <row r="40" spans="1:12" ht="31.5" x14ac:dyDescent="0.25">
      <c r="A40" s="98" t="s">
        <v>228</v>
      </c>
      <c r="B40" s="99"/>
      <c r="C40" s="100">
        <v>2016</v>
      </c>
      <c r="D40" s="101">
        <f t="shared" ref="D40" si="16">J40</f>
        <v>2988</v>
      </c>
      <c r="E40" s="101">
        <v>0</v>
      </c>
      <c r="F40" s="101">
        <v>0</v>
      </c>
      <c r="G40" s="101">
        <v>0</v>
      </c>
      <c r="H40" s="101">
        <v>0</v>
      </c>
      <c r="I40" s="101">
        <v>0</v>
      </c>
      <c r="J40" s="101">
        <v>2988</v>
      </c>
      <c r="K40" s="101">
        <v>0</v>
      </c>
      <c r="L40" s="101">
        <v>0</v>
      </c>
    </row>
    <row r="41" spans="1:12" ht="31.5" x14ac:dyDescent="0.25">
      <c r="A41" s="98" t="s">
        <v>229</v>
      </c>
      <c r="B41" s="99"/>
      <c r="C41" s="100">
        <v>2016</v>
      </c>
      <c r="D41" s="101">
        <f t="shared" ref="D41" si="17">J41</f>
        <v>297100</v>
      </c>
      <c r="E41" s="101">
        <v>0</v>
      </c>
      <c r="F41" s="101">
        <v>0</v>
      </c>
      <c r="G41" s="101">
        <v>0</v>
      </c>
      <c r="H41" s="101">
        <v>0</v>
      </c>
      <c r="I41" s="101">
        <v>0</v>
      </c>
      <c r="J41" s="101">
        <f>182700+100000+14400</f>
        <v>297100</v>
      </c>
      <c r="K41" s="101">
        <v>0</v>
      </c>
      <c r="L41" s="101">
        <v>0</v>
      </c>
    </row>
    <row r="42" spans="1:12" ht="15.75" x14ac:dyDescent="0.25">
      <c r="A42" s="98" t="s">
        <v>230</v>
      </c>
      <c r="B42" s="99"/>
      <c r="C42" s="100">
        <v>2016</v>
      </c>
      <c r="D42" s="101">
        <f t="shared" ref="D42" si="18">J42</f>
        <v>190000</v>
      </c>
      <c r="E42" s="101">
        <v>0</v>
      </c>
      <c r="F42" s="101">
        <v>0</v>
      </c>
      <c r="G42" s="101">
        <v>0</v>
      </c>
      <c r="H42" s="101">
        <v>0</v>
      </c>
      <c r="I42" s="101">
        <v>0</v>
      </c>
      <c r="J42" s="101">
        <f>10000+180000</f>
        <v>190000</v>
      </c>
      <c r="K42" s="101">
        <v>0</v>
      </c>
      <c r="L42" s="101">
        <v>0</v>
      </c>
    </row>
    <row r="43" spans="1:12" ht="47.25" x14ac:dyDescent="0.25">
      <c r="A43" s="98" t="s">
        <v>231</v>
      </c>
      <c r="B43" s="99"/>
      <c r="C43" s="100">
        <v>2016</v>
      </c>
      <c r="D43" s="101">
        <f t="shared" ref="D43" si="19">J43</f>
        <v>5661.5599999999995</v>
      </c>
      <c r="E43" s="101">
        <v>0</v>
      </c>
      <c r="F43" s="101">
        <v>0</v>
      </c>
      <c r="G43" s="101">
        <v>0</v>
      </c>
      <c r="H43" s="101">
        <v>0</v>
      </c>
      <c r="I43" s="101">
        <v>0</v>
      </c>
      <c r="J43" s="101">
        <f>3669.56+418+244+366+122+97+98+195+355+97</f>
        <v>5661.5599999999995</v>
      </c>
      <c r="K43" s="101">
        <v>0</v>
      </c>
      <c r="L43" s="101">
        <v>0</v>
      </c>
    </row>
    <row r="44" spans="1:12" ht="15.75" x14ac:dyDescent="0.25">
      <c r="A44" s="98" t="s">
        <v>232</v>
      </c>
      <c r="B44" s="99"/>
      <c r="C44" s="100">
        <v>2016</v>
      </c>
      <c r="D44" s="101">
        <f t="shared" ref="D44" si="20">J44</f>
        <v>21000</v>
      </c>
      <c r="E44" s="101">
        <v>0</v>
      </c>
      <c r="F44" s="101">
        <v>0</v>
      </c>
      <c r="G44" s="101">
        <v>0</v>
      </c>
      <c r="H44" s="101">
        <v>0</v>
      </c>
      <c r="I44" s="101">
        <v>0</v>
      </c>
      <c r="J44" s="101">
        <v>21000</v>
      </c>
      <c r="K44" s="101">
        <v>0</v>
      </c>
      <c r="L44" s="101">
        <v>0</v>
      </c>
    </row>
    <row r="45" spans="1:12" ht="63" x14ac:dyDescent="0.25">
      <c r="A45" s="98" t="s">
        <v>233</v>
      </c>
      <c r="B45" s="99"/>
      <c r="C45" s="100">
        <v>2016</v>
      </c>
      <c r="D45" s="101">
        <f t="shared" ref="D45" si="21">J45</f>
        <v>60000</v>
      </c>
      <c r="E45" s="101">
        <v>0</v>
      </c>
      <c r="F45" s="101">
        <v>0</v>
      </c>
      <c r="G45" s="101">
        <v>0</v>
      </c>
      <c r="H45" s="101">
        <v>0</v>
      </c>
      <c r="I45" s="101">
        <v>0</v>
      </c>
      <c r="J45" s="101">
        <v>60000</v>
      </c>
      <c r="K45" s="101">
        <v>0</v>
      </c>
      <c r="L45" s="101">
        <v>0</v>
      </c>
    </row>
    <row r="46" spans="1:12" ht="15.75" x14ac:dyDescent="0.25">
      <c r="A46" s="98" t="s">
        <v>234</v>
      </c>
      <c r="B46" s="99"/>
      <c r="C46" s="100">
        <v>2016</v>
      </c>
      <c r="D46" s="101">
        <f t="shared" ref="D46" si="22">J46</f>
        <v>208551.72</v>
      </c>
      <c r="E46" s="101">
        <v>0</v>
      </c>
      <c r="F46" s="101">
        <v>0</v>
      </c>
      <c r="G46" s="101">
        <v>0</v>
      </c>
      <c r="H46" s="101">
        <v>0</v>
      </c>
      <c r="I46" s="101">
        <v>0</v>
      </c>
      <c r="J46" s="101">
        <v>208551.72</v>
      </c>
      <c r="K46" s="101">
        <v>0</v>
      </c>
      <c r="L46" s="101">
        <v>0</v>
      </c>
    </row>
    <row r="47" spans="1:12" ht="31.5" x14ac:dyDescent="0.25">
      <c r="A47" s="98" t="s">
        <v>213</v>
      </c>
      <c r="B47" s="99"/>
      <c r="C47" s="100">
        <v>2016</v>
      </c>
      <c r="D47" s="101">
        <f t="shared" ref="D47" si="23">J47</f>
        <v>410345.58999999997</v>
      </c>
      <c r="E47" s="101">
        <v>0</v>
      </c>
      <c r="F47" s="101">
        <v>0</v>
      </c>
      <c r="G47" s="101">
        <v>0</v>
      </c>
      <c r="H47" s="101">
        <v>0</v>
      </c>
      <c r="I47" s="101">
        <v>0</v>
      </c>
      <c r="J47" s="101">
        <f>41342.24+4950+8844+91947.85+53464.47+19637+91580.53+49392.5+7000+42187</f>
        <v>410345.58999999997</v>
      </c>
      <c r="K47" s="101">
        <v>0</v>
      </c>
      <c r="L47" s="101">
        <v>0</v>
      </c>
    </row>
    <row r="48" spans="1:12" ht="31.5" x14ac:dyDescent="0.25">
      <c r="A48" s="98" t="s">
        <v>235</v>
      </c>
      <c r="B48" s="99"/>
      <c r="C48" s="100">
        <v>2016</v>
      </c>
      <c r="D48" s="101">
        <f t="shared" ref="D48" si="24">J48</f>
        <v>14890.2</v>
      </c>
      <c r="E48" s="101">
        <v>0</v>
      </c>
      <c r="F48" s="101">
        <v>0</v>
      </c>
      <c r="G48" s="101">
        <v>0</v>
      </c>
      <c r="H48" s="101">
        <v>0</v>
      </c>
      <c r="I48" s="101">
        <v>0</v>
      </c>
      <c r="J48" s="101">
        <f>12660+2230.2</f>
        <v>14890.2</v>
      </c>
      <c r="K48" s="101">
        <v>0</v>
      </c>
      <c r="L48" s="101">
        <v>0</v>
      </c>
    </row>
    <row r="49" spans="1:12" ht="15.75" x14ac:dyDescent="0.25">
      <c r="A49" s="98" t="s">
        <v>236</v>
      </c>
      <c r="B49" s="99"/>
      <c r="C49" s="100">
        <v>2016</v>
      </c>
      <c r="D49" s="101">
        <f t="shared" ref="D49" si="25">J49</f>
        <v>34389.199999999997</v>
      </c>
      <c r="E49" s="101">
        <v>0</v>
      </c>
      <c r="F49" s="101">
        <v>0</v>
      </c>
      <c r="G49" s="101">
        <v>0</v>
      </c>
      <c r="H49" s="101">
        <v>0</v>
      </c>
      <c r="I49" s="101">
        <v>0</v>
      </c>
      <c r="J49" s="101">
        <v>34389.199999999997</v>
      </c>
      <c r="K49" s="101">
        <v>0</v>
      </c>
      <c r="L49" s="101">
        <v>0</v>
      </c>
    </row>
    <row r="50" spans="1:12" ht="31.5" x14ac:dyDescent="0.25">
      <c r="A50" s="98" t="s">
        <v>237</v>
      </c>
      <c r="B50" s="99"/>
      <c r="C50" s="100">
        <v>2016</v>
      </c>
      <c r="D50" s="101">
        <f t="shared" ref="D50" si="26">J50</f>
        <v>53470</v>
      </c>
      <c r="E50" s="101">
        <v>0</v>
      </c>
      <c r="F50" s="101">
        <v>0</v>
      </c>
      <c r="G50" s="101">
        <v>0</v>
      </c>
      <c r="H50" s="101">
        <v>0</v>
      </c>
      <c r="I50" s="101">
        <v>0</v>
      </c>
      <c r="J50" s="101">
        <f>31530+21940</f>
        <v>53470</v>
      </c>
      <c r="K50" s="101">
        <v>0</v>
      </c>
      <c r="L50" s="101">
        <v>0</v>
      </c>
    </row>
    <row r="51" spans="1:12" ht="15.75" x14ac:dyDescent="0.25">
      <c r="A51" s="98" t="s">
        <v>238</v>
      </c>
      <c r="B51" s="99"/>
      <c r="C51" s="100">
        <v>2016</v>
      </c>
      <c r="D51" s="101">
        <f t="shared" ref="D51" si="27">J51</f>
        <v>889120</v>
      </c>
      <c r="E51" s="101">
        <v>0</v>
      </c>
      <c r="F51" s="101">
        <v>0</v>
      </c>
      <c r="G51" s="101">
        <v>0</v>
      </c>
      <c r="H51" s="101">
        <v>0</v>
      </c>
      <c r="I51" s="101">
        <v>0</v>
      </c>
      <c r="J51" s="101">
        <v>889120</v>
      </c>
      <c r="K51" s="101">
        <v>0</v>
      </c>
      <c r="L51" s="101">
        <v>0</v>
      </c>
    </row>
    <row r="52" spans="1:12" ht="31.5" x14ac:dyDescent="0.25">
      <c r="A52" s="98" t="s">
        <v>239</v>
      </c>
      <c r="B52" s="99"/>
      <c r="C52" s="100">
        <v>2016</v>
      </c>
      <c r="D52" s="101">
        <f t="shared" ref="D52" si="28">J52</f>
        <v>89800</v>
      </c>
      <c r="E52" s="101">
        <v>0</v>
      </c>
      <c r="F52" s="101">
        <v>0</v>
      </c>
      <c r="G52" s="101">
        <v>0</v>
      </c>
      <c r="H52" s="101">
        <v>0</v>
      </c>
      <c r="I52" s="101">
        <v>0</v>
      </c>
      <c r="J52" s="101">
        <v>89800</v>
      </c>
      <c r="K52" s="101">
        <v>0</v>
      </c>
      <c r="L52" s="101">
        <v>0</v>
      </c>
    </row>
    <row r="53" spans="1:12" ht="47.25" x14ac:dyDescent="0.25">
      <c r="A53" s="98" t="s">
        <v>240</v>
      </c>
      <c r="B53" s="99"/>
      <c r="C53" s="100">
        <v>2016</v>
      </c>
      <c r="D53" s="101">
        <f t="shared" ref="D53" si="29">J53</f>
        <v>30786</v>
      </c>
      <c r="E53" s="101">
        <v>0</v>
      </c>
      <c r="F53" s="101">
        <v>0</v>
      </c>
      <c r="G53" s="101">
        <v>0</v>
      </c>
      <c r="H53" s="101">
        <v>0</v>
      </c>
      <c r="I53" s="101">
        <v>0</v>
      </c>
      <c r="J53" s="101">
        <v>30786</v>
      </c>
      <c r="K53" s="101">
        <v>0</v>
      </c>
      <c r="L53" s="101">
        <v>0</v>
      </c>
    </row>
    <row r="54" spans="1:12" ht="15.75" x14ac:dyDescent="0.25">
      <c r="A54" s="98" t="s">
        <v>241</v>
      </c>
      <c r="B54" s="99"/>
      <c r="C54" s="100">
        <v>2016</v>
      </c>
      <c r="D54" s="101">
        <f t="shared" ref="D54" si="30">J54</f>
        <v>45000</v>
      </c>
      <c r="E54" s="101">
        <v>0</v>
      </c>
      <c r="F54" s="101">
        <v>0</v>
      </c>
      <c r="G54" s="101">
        <v>0</v>
      </c>
      <c r="H54" s="101">
        <v>0</v>
      </c>
      <c r="I54" s="101">
        <v>0</v>
      </c>
      <c r="J54" s="101">
        <v>45000</v>
      </c>
      <c r="K54" s="101">
        <v>0</v>
      </c>
      <c r="L54" s="101">
        <v>0</v>
      </c>
    </row>
    <row r="55" spans="1:12" ht="15.75" x14ac:dyDescent="0.25">
      <c r="A55" s="98" t="s">
        <v>242</v>
      </c>
      <c r="B55" s="99"/>
      <c r="C55" s="100">
        <v>2016</v>
      </c>
      <c r="D55" s="101">
        <f t="shared" ref="D55" si="31">J55</f>
        <v>17650</v>
      </c>
      <c r="E55" s="101">
        <v>0</v>
      </c>
      <c r="F55" s="101">
        <v>0</v>
      </c>
      <c r="G55" s="101">
        <v>0</v>
      </c>
      <c r="H55" s="101">
        <v>0</v>
      </c>
      <c r="I55" s="101">
        <v>0</v>
      </c>
      <c r="J55" s="101">
        <v>17650</v>
      </c>
      <c r="K55" s="101">
        <v>0</v>
      </c>
      <c r="L55" s="101">
        <v>0</v>
      </c>
    </row>
    <row r="56" spans="1:12" ht="31.5" x14ac:dyDescent="0.25">
      <c r="A56" s="98" t="s">
        <v>243</v>
      </c>
      <c r="B56" s="99"/>
      <c r="C56" s="100">
        <v>2016</v>
      </c>
      <c r="D56" s="101">
        <f t="shared" ref="D56" si="32">J56</f>
        <v>233879.12</v>
      </c>
      <c r="E56" s="101">
        <v>0</v>
      </c>
      <c r="F56" s="101">
        <v>0</v>
      </c>
      <c r="G56" s="101">
        <v>0</v>
      </c>
      <c r="H56" s="101">
        <v>0</v>
      </c>
      <c r="I56" s="101">
        <v>0</v>
      </c>
      <c r="J56" s="101">
        <f>218839.12+15040</f>
        <v>233879.12</v>
      </c>
      <c r="K56" s="101">
        <v>0</v>
      </c>
      <c r="L56" s="101">
        <v>0</v>
      </c>
    </row>
    <row r="57" spans="1:12" ht="15.75" x14ac:dyDescent="0.25">
      <c r="A57" s="98" t="s">
        <v>244</v>
      </c>
      <c r="B57" s="99"/>
      <c r="C57" s="100">
        <v>2016</v>
      </c>
      <c r="D57" s="101">
        <f t="shared" ref="D57" si="33">J57</f>
        <v>23400</v>
      </c>
      <c r="E57" s="101">
        <v>0</v>
      </c>
      <c r="F57" s="101">
        <v>0</v>
      </c>
      <c r="G57" s="101">
        <v>0</v>
      </c>
      <c r="H57" s="101">
        <v>0</v>
      </c>
      <c r="I57" s="101">
        <v>0</v>
      </c>
      <c r="J57" s="101">
        <v>23400</v>
      </c>
      <c r="K57" s="101">
        <v>0</v>
      </c>
      <c r="L57" s="101">
        <v>0</v>
      </c>
    </row>
    <row r="58" spans="1:12" ht="63" x14ac:dyDescent="0.25">
      <c r="A58" s="98" t="s">
        <v>214</v>
      </c>
      <c r="B58" s="99"/>
      <c r="C58" s="100">
        <v>2016</v>
      </c>
      <c r="D58" s="101">
        <f t="shared" ref="D58" si="34">J58</f>
        <v>99125</v>
      </c>
      <c r="E58" s="101">
        <v>0</v>
      </c>
      <c r="F58" s="101">
        <v>0</v>
      </c>
      <c r="G58" s="101">
        <v>0</v>
      </c>
      <c r="H58" s="101">
        <v>0</v>
      </c>
      <c r="I58" s="101">
        <v>0</v>
      </c>
      <c r="J58" s="101">
        <v>99125</v>
      </c>
      <c r="K58" s="101">
        <v>0</v>
      </c>
      <c r="L58" s="101">
        <v>0</v>
      </c>
    </row>
    <row r="59" spans="1:12" ht="31.5" x14ac:dyDescent="0.25">
      <c r="A59" s="98" t="s">
        <v>245</v>
      </c>
      <c r="B59" s="99"/>
      <c r="C59" s="100">
        <v>2016</v>
      </c>
      <c r="D59" s="101">
        <f t="shared" ref="D59" si="35">J59</f>
        <v>2500</v>
      </c>
      <c r="E59" s="101">
        <v>0</v>
      </c>
      <c r="F59" s="101">
        <v>0</v>
      </c>
      <c r="G59" s="101">
        <v>0</v>
      </c>
      <c r="H59" s="101">
        <v>0</v>
      </c>
      <c r="I59" s="101">
        <v>0</v>
      </c>
      <c r="J59" s="101">
        <v>2500</v>
      </c>
      <c r="K59" s="101">
        <v>0</v>
      </c>
      <c r="L59" s="101">
        <v>0</v>
      </c>
    </row>
    <row r="60" spans="1:12" ht="15.75" x14ac:dyDescent="0.25">
      <c r="A60" s="98" t="s">
        <v>246</v>
      </c>
      <c r="B60" s="99"/>
      <c r="C60" s="100">
        <v>2016</v>
      </c>
      <c r="D60" s="101">
        <f t="shared" ref="D60" si="36">J60</f>
        <v>524.62</v>
      </c>
      <c r="E60" s="101">
        <v>0</v>
      </c>
      <c r="F60" s="101">
        <v>0</v>
      </c>
      <c r="G60" s="101">
        <v>0</v>
      </c>
      <c r="H60" s="101">
        <v>0</v>
      </c>
      <c r="I60" s="101">
        <v>0</v>
      </c>
      <c r="J60" s="101">
        <v>524.62</v>
      </c>
      <c r="K60" s="101">
        <v>0</v>
      </c>
      <c r="L60" s="101">
        <v>0</v>
      </c>
    </row>
    <row r="61" spans="1:12" ht="31.5" x14ac:dyDescent="0.25">
      <c r="A61" s="98" t="s">
        <v>247</v>
      </c>
      <c r="B61" s="99"/>
      <c r="C61" s="100">
        <v>2016</v>
      </c>
      <c r="D61" s="101">
        <f t="shared" ref="D61" si="37">J61</f>
        <v>1177.28</v>
      </c>
      <c r="E61" s="101">
        <v>0</v>
      </c>
      <c r="F61" s="101">
        <v>0</v>
      </c>
      <c r="G61" s="101">
        <v>0</v>
      </c>
      <c r="H61" s="101">
        <v>0</v>
      </c>
      <c r="I61" s="101">
        <v>0</v>
      </c>
      <c r="J61" s="101">
        <v>1177.28</v>
      </c>
      <c r="K61" s="101">
        <v>0</v>
      </c>
      <c r="L61" s="101">
        <v>0</v>
      </c>
    </row>
    <row r="62" spans="1:12" ht="15.75" x14ac:dyDescent="0.25">
      <c r="A62" s="98" t="s">
        <v>241</v>
      </c>
      <c r="B62" s="99"/>
      <c r="C62" s="100">
        <v>2016</v>
      </c>
      <c r="D62" s="101">
        <f t="shared" ref="D62" si="38">J62</f>
        <v>11962.5</v>
      </c>
      <c r="E62" s="101">
        <v>0</v>
      </c>
      <c r="F62" s="101">
        <v>0</v>
      </c>
      <c r="G62" s="101">
        <v>0</v>
      </c>
      <c r="H62" s="101">
        <v>0</v>
      </c>
      <c r="I62" s="101">
        <v>0</v>
      </c>
      <c r="J62" s="101">
        <v>11962.5</v>
      </c>
      <c r="K62" s="101">
        <v>0</v>
      </c>
      <c r="L62" s="101">
        <v>0</v>
      </c>
    </row>
    <row r="63" spans="1:12" ht="15.75" x14ac:dyDescent="0.25">
      <c r="A63" s="98" t="s">
        <v>248</v>
      </c>
      <c r="B63" s="99"/>
      <c r="C63" s="100">
        <v>2016</v>
      </c>
      <c r="D63" s="101">
        <f t="shared" ref="D63" si="39">J63</f>
        <v>71250</v>
      </c>
      <c r="E63" s="101">
        <v>0</v>
      </c>
      <c r="F63" s="101">
        <v>0</v>
      </c>
      <c r="G63" s="101">
        <v>0</v>
      </c>
      <c r="H63" s="101">
        <v>0</v>
      </c>
      <c r="I63" s="101">
        <v>0</v>
      </c>
      <c r="J63" s="101">
        <v>71250</v>
      </c>
      <c r="K63" s="101">
        <v>0</v>
      </c>
      <c r="L63" s="101">
        <v>0</v>
      </c>
    </row>
    <row r="64" spans="1:12" ht="47.25" x14ac:dyDescent="0.25">
      <c r="A64" s="98" t="s">
        <v>249</v>
      </c>
      <c r="B64" s="99"/>
      <c r="C64" s="100">
        <v>2016</v>
      </c>
      <c r="D64" s="101">
        <f t="shared" ref="D64" si="40">J64</f>
        <v>21250</v>
      </c>
      <c r="E64" s="101">
        <v>0</v>
      </c>
      <c r="F64" s="101">
        <v>0</v>
      </c>
      <c r="G64" s="101">
        <v>0</v>
      </c>
      <c r="H64" s="101">
        <v>0</v>
      </c>
      <c r="I64" s="101">
        <v>0</v>
      </c>
      <c r="J64" s="101">
        <v>21250</v>
      </c>
      <c r="K64" s="101">
        <v>0</v>
      </c>
      <c r="L64" s="101">
        <v>0</v>
      </c>
    </row>
    <row r="65" spans="1:12" ht="31.5" x14ac:dyDescent="0.25">
      <c r="A65" s="98" t="s">
        <v>250</v>
      </c>
      <c r="B65" s="99"/>
      <c r="C65" s="100">
        <v>2016</v>
      </c>
      <c r="D65" s="101">
        <f t="shared" ref="D65" si="41">J65</f>
        <v>1800</v>
      </c>
      <c r="E65" s="101">
        <v>0</v>
      </c>
      <c r="F65" s="101">
        <v>0</v>
      </c>
      <c r="G65" s="101">
        <v>0</v>
      </c>
      <c r="H65" s="101">
        <v>0</v>
      </c>
      <c r="I65" s="101">
        <v>0</v>
      </c>
      <c r="J65" s="101">
        <v>1800</v>
      </c>
      <c r="K65" s="101">
        <v>0</v>
      </c>
      <c r="L65" s="101">
        <v>0</v>
      </c>
    </row>
    <row r="66" spans="1:12" ht="31.5" x14ac:dyDescent="0.25">
      <c r="A66" s="98" t="s">
        <v>218</v>
      </c>
      <c r="B66" s="99"/>
      <c r="C66" s="100">
        <v>2016</v>
      </c>
      <c r="D66" s="101">
        <f t="shared" ref="D66" si="42">J66</f>
        <v>39560</v>
      </c>
      <c r="E66" s="101">
        <v>0</v>
      </c>
      <c r="F66" s="101">
        <v>0</v>
      </c>
      <c r="G66" s="101">
        <v>0</v>
      </c>
      <c r="H66" s="101">
        <v>0</v>
      </c>
      <c r="I66" s="101">
        <v>0</v>
      </c>
      <c r="J66" s="101">
        <v>39560</v>
      </c>
      <c r="K66" s="101">
        <v>0</v>
      </c>
      <c r="L66" s="101">
        <v>0</v>
      </c>
    </row>
    <row r="67" spans="1:12" ht="15.75" x14ac:dyDescent="0.25">
      <c r="A67" s="98" t="s">
        <v>251</v>
      </c>
      <c r="B67" s="99"/>
      <c r="C67" s="100">
        <v>2016</v>
      </c>
      <c r="D67" s="101">
        <f t="shared" ref="D67" si="43">J67</f>
        <v>6000</v>
      </c>
      <c r="E67" s="101">
        <v>0</v>
      </c>
      <c r="F67" s="101">
        <v>0</v>
      </c>
      <c r="G67" s="101">
        <v>0</v>
      </c>
      <c r="H67" s="101">
        <v>0</v>
      </c>
      <c r="I67" s="101">
        <v>0</v>
      </c>
      <c r="J67" s="101">
        <v>6000</v>
      </c>
      <c r="K67" s="101">
        <v>0</v>
      </c>
      <c r="L67" s="101">
        <v>0</v>
      </c>
    </row>
    <row r="68" spans="1:12" ht="47.25" x14ac:dyDescent="0.25">
      <c r="A68" s="98" t="s">
        <v>252</v>
      </c>
      <c r="B68" s="99"/>
      <c r="C68" s="100">
        <v>2016</v>
      </c>
      <c r="D68" s="101">
        <f t="shared" ref="D68" si="44">J68</f>
        <v>5176.9399999999996</v>
      </c>
      <c r="E68" s="101">
        <v>0</v>
      </c>
      <c r="F68" s="101">
        <v>0</v>
      </c>
      <c r="G68" s="101">
        <v>0</v>
      </c>
      <c r="H68" s="101">
        <v>0</v>
      </c>
      <c r="I68" s="101">
        <v>0</v>
      </c>
      <c r="J68" s="101">
        <v>5176.9399999999996</v>
      </c>
      <c r="K68" s="101">
        <v>0</v>
      </c>
      <c r="L68" s="101">
        <v>0</v>
      </c>
    </row>
    <row r="69" spans="1:12" ht="15.75" x14ac:dyDescent="0.25">
      <c r="A69" s="98" t="s">
        <v>253</v>
      </c>
      <c r="B69" s="99"/>
      <c r="C69" s="100">
        <v>2016</v>
      </c>
      <c r="D69" s="101">
        <f t="shared" ref="D69" si="45">J69</f>
        <v>31116.79</v>
      </c>
      <c r="E69" s="101">
        <v>0</v>
      </c>
      <c r="F69" s="101">
        <v>0</v>
      </c>
      <c r="G69" s="101">
        <v>0</v>
      </c>
      <c r="H69" s="101">
        <v>0</v>
      </c>
      <c r="I69" s="101">
        <v>0</v>
      </c>
      <c r="J69" s="101">
        <v>31116.79</v>
      </c>
      <c r="K69" s="101">
        <v>0</v>
      </c>
      <c r="L69" s="101">
        <v>0</v>
      </c>
    </row>
    <row r="70" spans="1:12" ht="31.5" x14ac:dyDescent="0.25">
      <c r="A70" s="98" t="s">
        <v>254</v>
      </c>
      <c r="B70" s="99"/>
      <c r="C70" s="100">
        <v>2016</v>
      </c>
      <c r="D70" s="101">
        <f t="shared" ref="D70" si="46">J70</f>
        <v>77856.72</v>
      </c>
      <c r="E70" s="101">
        <v>0</v>
      </c>
      <c r="F70" s="101">
        <v>0</v>
      </c>
      <c r="G70" s="101">
        <v>0</v>
      </c>
      <c r="H70" s="101">
        <v>0</v>
      </c>
      <c r="I70" s="101">
        <v>0</v>
      </c>
      <c r="J70" s="101">
        <f>77797.72+59</f>
        <v>77856.72</v>
      </c>
      <c r="K70" s="101">
        <v>0</v>
      </c>
      <c r="L70" s="101">
        <v>0</v>
      </c>
    </row>
    <row r="71" spans="1:12" ht="15.75" x14ac:dyDescent="0.25">
      <c r="A71" s="98" t="s">
        <v>219</v>
      </c>
      <c r="B71" s="99"/>
      <c r="C71" s="100">
        <v>2016</v>
      </c>
      <c r="D71" s="101">
        <f t="shared" ref="D71" si="47">J71</f>
        <v>1855201.75</v>
      </c>
      <c r="E71" s="101">
        <v>0</v>
      </c>
      <c r="F71" s="101">
        <v>0</v>
      </c>
      <c r="G71" s="101">
        <v>0</v>
      </c>
      <c r="H71" s="101">
        <v>0</v>
      </c>
      <c r="I71" s="101">
        <v>0</v>
      </c>
      <c r="J71" s="101">
        <v>1855201.75</v>
      </c>
      <c r="K71" s="101">
        <v>0</v>
      </c>
      <c r="L71" s="101">
        <v>0</v>
      </c>
    </row>
    <row r="72" spans="1:12" ht="31.5" x14ac:dyDescent="0.25">
      <c r="A72" s="98" t="s">
        <v>255</v>
      </c>
      <c r="B72" s="99"/>
      <c r="C72" s="100">
        <v>2016</v>
      </c>
      <c r="D72" s="101">
        <f t="shared" ref="D72" si="48">J72</f>
        <v>434070</v>
      </c>
      <c r="E72" s="101">
        <v>0</v>
      </c>
      <c r="F72" s="101">
        <v>0</v>
      </c>
      <c r="G72" s="101">
        <v>0</v>
      </c>
      <c r="H72" s="101">
        <v>0</v>
      </c>
      <c r="I72" s="101">
        <v>0</v>
      </c>
      <c r="J72" s="101">
        <v>434070</v>
      </c>
      <c r="K72" s="101">
        <v>0</v>
      </c>
      <c r="L72" s="101">
        <v>0</v>
      </c>
    </row>
    <row r="73" spans="1:12" ht="15.75" x14ac:dyDescent="0.25">
      <c r="A73" s="98" t="s">
        <v>256</v>
      </c>
      <c r="B73" s="99"/>
      <c r="C73" s="100">
        <v>2016</v>
      </c>
      <c r="D73" s="101">
        <f t="shared" ref="D73" si="49">J73</f>
        <v>7429.79</v>
      </c>
      <c r="E73" s="101">
        <v>0</v>
      </c>
      <c r="F73" s="101">
        <v>0</v>
      </c>
      <c r="G73" s="101">
        <v>0</v>
      </c>
      <c r="H73" s="101">
        <v>0</v>
      </c>
      <c r="I73" s="101">
        <v>0</v>
      </c>
      <c r="J73" s="101">
        <v>7429.79</v>
      </c>
      <c r="K73" s="101">
        <v>0</v>
      </c>
      <c r="L73" s="101">
        <v>0</v>
      </c>
    </row>
    <row r="74" spans="1:12" ht="63" x14ac:dyDescent="0.25">
      <c r="A74" s="98" t="s">
        <v>257</v>
      </c>
      <c r="B74" s="99"/>
      <c r="C74" s="100">
        <v>2016</v>
      </c>
      <c r="D74" s="101">
        <f t="shared" ref="D74" si="50">J74</f>
        <v>50000</v>
      </c>
      <c r="E74" s="101">
        <v>0</v>
      </c>
      <c r="F74" s="101">
        <v>0</v>
      </c>
      <c r="G74" s="101">
        <v>0</v>
      </c>
      <c r="H74" s="101">
        <v>0</v>
      </c>
      <c r="I74" s="101">
        <v>0</v>
      </c>
      <c r="J74" s="101">
        <v>50000</v>
      </c>
      <c r="K74" s="101">
        <v>0</v>
      </c>
      <c r="L74" s="101">
        <v>0</v>
      </c>
    </row>
    <row r="75" spans="1:12" ht="31.5" x14ac:dyDescent="0.25">
      <c r="A75" s="98" t="s">
        <v>192</v>
      </c>
      <c r="B75" s="99"/>
      <c r="C75" s="100">
        <v>2016</v>
      </c>
      <c r="D75" s="101">
        <f t="shared" ref="D75" si="51">J75</f>
        <v>636975.54</v>
      </c>
      <c r="E75" s="101">
        <v>0</v>
      </c>
      <c r="F75" s="101">
        <v>0</v>
      </c>
      <c r="G75" s="101">
        <v>0</v>
      </c>
      <c r="H75" s="101">
        <v>0</v>
      </c>
      <c r="I75" s="101">
        <v>0</v>
      </c>
      <c r="J75" s="101">
        <v>636975.54</v>
      </c>
      <c r="K75" s="101">
        <v>0</v>
      </c>
      <c r="L75" s="101">
        <v>0</v>
      </c>
    </row>
    <row r="76" spans="1:12" ht="31.5" x14ac:dyDescent="0.25">
      <c r="A76" s="98" t="s">
        <v>258</v>
      </c>
      <c r="B76" s="99"/>
      <c r="C76" s="100">
        <v>2016</v>
      </c>
      <c r="D76" s="101">
        <f t="shared" ref="D76" si="52">J76</f>
        <v>50000</v>
      </c>
      <c r="E76" s="101">
        <v>0</v>
      </c>
      <c r="F76" s="101">
        <v>0</v>
      </c>
      <c r="G76" s="101">
        <v>0</v>
      </c>
      <c r="H76" s="101">
        <v>0</v>
      </c>
      <c r="I76" s="101">
        <v>0</v>
      </c>
      <c r="J76" s="101">
        <v>50000</v>
      </c>
      <c r="K76" s="101">
        <v>0</v>
      </c>
      <c r="L76" s="101">
        <v>0</v>
      </c>
    </row>
    <row r="77" spans="1:12" ht="31.5" x14ac:dyDescent="0.25">
      <c r="A77" s="98" t="s">
        <v>259</v>
      </c>
      <c r="B77" s="99"/>
      <c r="C77" s="100">
        <v>2016</v>
      </c>
      <c r="D77" s="101">
        <f t="shared" ref="D77" si="53">J77</f>
        <v>10253.209999999999</v>
      </c>
      <c r="E77" s="101">
        <v>0</v>
      </c>
      <c r="F77" s="101">
        <v>0</v>
      </c>
      <c r="G77" s="101">
        <v>0</v>
      </c>
      <c r="H77" s="101">
        <v>0</v>
      </c>
      <c r="I77" s="101">
        <v>0</v>
      </c>
      <c r="J77" s="101">
        <f>9453.21+800</f>
        <v>10253.209999999999</v>
      </c>
      <c r="K77" s="101">
        <v>0</v>
      </c>
      <c r="L77" s="101">
        <v>0</v>
      </c>
    </row>
    <row r="78" spans="1:12" ht="47.25" x14ac:dyDescent="0.25">
      <c r="A78" s="98" t="s">
        <v>260</v>
      </c>
      <c r="B78" s="99"/>
      <c r="C78" s="100">
        <v>2016</v>
      </c>
      <c r="D78" s="101">
        <f t="shared" ref="D78" si="54">J78</f>
        <v>70000</v>
      </c>
      <c r="E78" s="101">
        <v>0</v>
      </c>
      <c r="F78" s="101">
        <v>0</v>
      </c>
      <c r="G78" s="101">
        <v>0</v>
      </c>
      <c r="H78" s="101">
        <v>0</v>
      </c>
      <c r="I78" s="101">
        <v>0</v>
      </c>
      <c r="J78" s="101">
        <v>70000</v>
      </c>
      <c r="K78" s="101">
        <v>0</v>
      </c>
      <c r="L78" s="101">
        <v>0</v>
      </c>
    </row>
    <row r="79" spans="1:12" ht="31.5" x14ac:dyDescent="0.25">
      <c r="A79" s="98" t="s">
        <v>261</v>
      </c>
      <c r="B79" s="99"/>
      <c r="C79" s="100">
        <v>2016</v>
      </c>
      <c r="D79" s="101">
        <f t="shared" ref="D79" si="55">J79</f>
        <v>10831.73</v>
      </c>
      <c r="E79" s="101">
        <v>0</v>
      </c>
      <c r="F79" s="101">
        <v>0</v>
      </c>
      <c r="G79" s="101">
        <v>0</v>
      </c>
      <c r="H79" s="101">
        <v>0</v>
      </c>
      <c r="I79" s="101">
        <v>0</v>
      </c>
      <c r="J79" s="101">
        <v>10831.73</v>
      </c>
      <c r="K79" s="101">
        <v>0</v>
      </c>
      <c r="L79" s="101">
        <v>0</v>
      </c>
    </row>
    <row r="80" spans="1:12" ht="63" x14ac:dyDescent="0.25">
      <c r="A80" s="98" t="s">
        <v>262</v>
      </c>
      <c r="B80" s="99"/>
      <c r="C80" s="100">
        <v>2017</v>
      </c>
      <c r="D80" s="101">
        <f t="shared" si="1"/>
        <v>1558587</v>
      </c>
      <c r="E80" s="101">
        <v>0</v>
      </c>
      <c r="F80" s="101">
        <v>0</v>
      </c>
      <c r="G80" s="101">
        <v>0</v>
      </c>
      <c r="H80" s="101">
        <v>0</v>
      </c>
      <c r="I80" s="101">
        <v>0</v>
      </c>
      <c r="J80" s="101">
        <v>1558587</v>
      </c>
      <c r="K80" s="101">
        <v>0</v>
      </c>
      <c r="L80" s="101">
        <v>0</v>
      </c>
    </row>
    <row r="81" spans="1:12" ht="47.25" x14ac:dyDescent="0.25">
      <c r="A81" s="98" t="s">
        <v>263</v>
      </c>
      <c r="B81" s="99"/>
      <c r="C81" s="100">
        <v>2017</v>
      </c>
      <c r="D81" s="101">
        <f t="shared" si="1"/>
        <v>3465540</v>
      </c>
      <c r="E81" s="101">
        <v>0</v>
      </c>
      <c r="F81" s="101">
        <v>0</v>
      </c>
      <c r="G81" s="101">
        <v>0</v>
      </c>
      <c r="H81" s="101">
        <v>0</v>
      </c>
      <c r="I81" s="101">
        <v>0</v>
      </c>
      <c r="J81" s="101">
        <v>3465540</v>
      </c>
      <c r="K81" s="101">
        <v>0</v>
      </c>
      <c r="L81" s="101">
        <v>0</v>
      </c>
    </row>
    <row r="82" spans="1:12" ht="15.75" x14ac:dyDescent="0.25">
      <c r="A82" s="98" t="s">
        <v>264</v>
      </c>
      <c r="B82" s="99"/>
      <c r="C82" s="100">
        <v>2017</v>
      </c>
      <c r="D82" s="101">
        <f t="shared" si="1"/>
        <v>518500</v>
      </c>
      <c r="E82" s="101">
        <v>0</v>
      </c>
      <c r="F82" s="101">
        <v>0</v>
      </c>
      <c r="G82" s="101">
        <v>0</v>
      </c>
      <c r="H82" s="101">
        <v>0</v>
      </c>
      <c r="I82" s="101">
        <v>0</v>
      </c>
      <c r="J82" s="101">
        <v>518500</v>
      </c>
      <c r="K82" s="101">
        <v>0</v>
      </c>
      <c r="L82" s="101">
        <v>0</v>
      </c>
    </row>
    <row r="83" spans="1:12" ht="78.75" x14ac:dyDescent="0.25">
      <c r="A83" s="98" t="s">
        <v>265</v>
      </c>
      <c r="B83" s="99"/>
      <c r="C83" s="100">
        <v>2017</v>
      </c>
      <c r="D83" s="101">
        <f t="shared" si="1"/>
        <v>200000</v>
      </c>
      <c r="E83" s="101">
        <v>0</v>
      </c>
      <c r="F83" s="101">
        <v>0</v>
      </c>
      <c r="G83" s="101">
        <v>0</v>
      </c>
      <c r="H83" s="101">
        <v>0</v>
      </c>
      <c r="I83" s="101">
        <v>0</v>
      </c>
      <c r="J83" s="101">
        <v>200000</v>
      </c>
      <c r="K83" s="101">
        <v>0</v>
      </c>
      <c r="L83" s="101">
        <v>0</v>
      </c>
    </row>
    <row r="84" spans="1:12" ht="94.5" x14ac:dyDescent="0.25">
      <c r="A84" s="98" t="s">
        <v>266</v>
      </c>
      <c r="B84" s="99"/>
      <c r="C84" s="100">
        <v>2017</v>
      </c>
      <c r="D84" s="101">
        <f t="shared" si="1"/>
        <v>223031.25</v>
      </c>
      <c r="E84" s="101">
        <v>0</v>
      </c>
      <c r="F84" s="101">
        <v>0</v>
      </c>
      <c r="G84" s="101">
        <v>0</v>
      </c>
      <c r="H84" s="101">
        <v>0</v>
      </c>
      <c r="I84" s="101">
        <v>0</v>
      </c>
      <c r="J84" s="101">
        <v>223031.25</v>
      </c>
      <c r="K84" s="101">
        <v>0</v>
      </c>
      <c r="L84" s="101">
        <v>0</v>
      </c>
    </row>
    <row r="85" spans="1:12" ht="31.5" x14ac:dyDescent="0.25">
      <c r="A85" s="98" t="s">
        <v>267</v>
      </c>
      <c r="B85" s="99"/>
      <c r="C85" s="100">
        <v>2017</v>
      </c>
      <c r="D85" s="101">
        <f t="shared" si="1"/>
        <v>72000</v>
      </c>
      <c r="E85" s="101">
        <v>0</v>
      </c>
      <c r="F85" s="101">
        <v>0</v>
      </c>
      <c r="G85" s="101">
        <v>0</v>
      </c>
      <c r="H85" s="101">
        <v>0</v>
      </c>
      <c r="I85" s="101">
        <v>0</v>
      </c>
      <c r="J85" s="101">
        <v>72000</v>
      </c>
      <c r="K85" s="101">
        <v>0</v>
      </c>
      <c r="L85" s="101">
        <v>0</v>
      </c>
    </row>
    <row r="86" spans="1:12" ht="78.75" x14ac:dyDescent="0.25">
      <c r="A86" s="98" t="s">
        <v>268</v>
      </c>
      <c r="B86" s="99"/>
      <c r="C86" s="100">
        <v>2017</v>
      </c>
      <c r="D86" s="101">
        <f t="shared" si="1"/>
        <v>12969.12</v>
      </c>
      <c r="E86" s="101">
        <v>0</v>
      </c>
      <c r="F86" s="101">
        <v>0</v>
      </c>
      <c r="G86" s="101">
        <v>0</v>
      </c>
      <c r="H86" s="101">
        <v>0</v>
      </c>
      <c r="I86" s="101">
        <v>0</v>
      </c>
      <c r="J86" s="101">
        <v>12969.12</v>
      </c>
      <c r="K86" s="101">
        <v>0</v>
      </c>
      <c r="L86" s="101">
        <v>0</v>
      </c>
    </row>
    <row r="87" spans="1:12" ht="78.75" x14ac:dyDescent="0.25">
      <c r="A87" s="98" t="s">
        <v>269</v>
      </c>
      <c r="B87" s="99"/>
      <c r="C87" s="100">
        <v>2017</v>
      </c>
      <c r="D87" s="101">
        <f t="shared" si="1"/>
        <v>72000</v>
      </c>
      <c r="E87" s="101">
        <v>0</v>
      </c>
      <c r="F87" s="101">
        <v>0</v>
      </c>
      <c r="G87" s="101">
        <v>0</v>
      </c>
      <c r="H87" s="101">
        <v>0</v>
      </c>
      <c r="I87" s="101">
        <v>0</v>
      </c>
      <c r="J87" s="101">
        <v>72000</v>
      </c>
      <c r="K87" s="101">
        <v>0</v>
      </c>
      <c r="L87" s="101">
        <v>0</v>
      </c>
    </row>
    <row r="88" spans="1:12" ht="31.5" x14ac:dyDescent="0.25">
      <c r="A88" s="98" t="s">
        <v>270</v>
      </c>
      <c r="B88" s="99"/>
      <c r="C88" s="100">
        <v>2017</v>
      </c>
      <c r="D88" s="101">
        <f t="shared" si="1"/>
        <v>456600</v>
      </c>
      <c r="E88" s="101">
        <v>0</v>
      </c>
      <c r="F88" s="101">
        <v>0</v>
      </c>
      <c r="G88" s="101">
        <v>0</v>
      </c>
      <c r="H88" s="101">
        <v>0</v>
      </c>
      <c r="I88" s="101">
        <v>0</v>
      </c>
      <c r="J88" s="101">
        <v>456600</v>
      </c>
      <c r="K88" s="101">
        <v>0</v>
      </c>
      <c r="L88" s="101">
        <v>0</v>
      </c>
    </row>
    <row r="89" spans="1:12" ht="63" customHeight="1" x14ac:dyDescent="0.25">
      <c r="A89" s="98" t="s">
        <v>75</v>
      </c>
      <c r="B89" s="99" t="s">
        <v>97</v>
      </c>
      <c r="C89" s="100">
        <v>2017</v>
      </c>
      <c r="D89" s="101">
        <f t="shared" si="1"/>
        <v>31353889.190000001</v>
      </c>
      <c r="E89" s="101">
        <v>0</v>
      </c>
      <c r="F89" s="101">
        <v>0</v>
      </c>
      <c r="G89" s="101">
        <v>0</v>
      </c>
      <c r="H89" s="101">
        <v>0</v>
      </c>
      <c r="I89" s="101">
        <v>0</v>
      </c>
      <c r="J89" s="101">
        <f>SUM(J90:J98)</f>
        <v>31353889.190000001</v>
      </c>
      <c r="K89" s="101">
        <v>0</v>
      </c>
      <c r="L89" s="101">
        <v>0</v>
      </c>
    </row>
    <row r="90" spans="1:12" ht="36" customHeight="1" x14ac:dyDescent="0.25">
      <c r="A90" s="98" t="s">
        <v>191</v>
      </c>
      <c r="B90" s="99"/>
      <c r="C90" s="100">
        <v>2017</v>
      </c>
      <c r="D90" s="101">
        <f t="shared" ref="D90" si="56">J90</f>
        <v>525940</v>
      </c>
      <c r="E90" s="101">
        <v>0</v>
      </c>
      <c r="F90" s="101">
        <v>0</v>
      </c>
      <c r="G90" s="101">
        <v>0</v>
      </c>
      <c r="H90" s="101">
        <v>0</v>
      </c>
      <c r="I90" s="101">
        <v>0</v>
      </c>
      <c r="J90" s="101">
        <v>525940</v>
      </c>
      <c r="K90" s="101">
        <v>0</v>
      </c>
      <c r="L90" s="101">
        <v>0</v>
      </c>
    </row>
    <row r="91" spans="1:12" ht="47.25" customHeight="1" x14ac:dyDescent="0.25">
      <c r="A91" s="98" t="s">
        <v>192</v>
      </c>
      <c r="B91" s="99"/>
      <c r="C91" s="100">
        <v>2017</v>
      </c>
      <c r="D91" s="101">
        <f t="shared" ref="D91" si="57">J91</f>
        <v>9268883</v>
      </c>
      <c r="E91" s="101">
        <v>0</v>
      </c>
      <c r="F91" s="101">
        <v>0</v>
      </c>
      <c r="G91" s="101">
        <v>0</v>
      </c>
      <c r="H91" s="101">
        <v>0</v>
      </c>
      <c r="I91" s="101">
        <v>0</v>
      </c>
      <c r="J91" s="101">
        <v>9268883</v>
      </c>
      <c r="K91" s="101">
        <v>0</v>
      </c>
      <c r="L91" s="101">
        <v>0</v>
      </c>
    </row>
    <row r="92" spans="1:12" ht="44.25" customHeight="1" x14ac:dyDescent="0.25">
      <c r="A92" s="98" t="s">
        <v>193</v>
      </c>
      <c r="B92" s="99"/>
      <c r="C92" s="100">
        <v>2017</v>
      </c>
      <c r="D92" s="101">
        <f t="shared" ref="D92" si="58">J92</f>
        <v>715115</v>
      </c>
      <c r="E92" s="101">
        <v>0</v>
      </c>
      <c r="F92" s="101">
        <v>0</v>
      </c>
      <c r="G92" s="101">
        <v>0</v>
      </c>
      <c r="H92" s="101">
        <v>0</v>
      </c>
      <c r="I92" s="101">
        <v>0</v>
      </c>
      <c r="J92" s="101">
        <v>715115</v>
      </c>
      <c r="K92" s="101">
        <v>0</v>
      </c>
      <c r="L92" s="101">
        <v>0</v>
      </c>
    </row>
    <row r="93" spans="1:12" ht="45" customHeight="1" x14ac:dyDescent="0.25">
      <c r="A93" s="98" t="s">
        <v>194</v>
      </c>
      <c r="B93" s="99"/>
      <c r="C93" s="100">
        <v>2017</v>
      </c>
      <c r="D93" s="101">
        <f t="shared" ref="D93" si="59">J93</f>
        <v>220000</v>
      </c>
      <c r="E93" s="101">
        <v>0</v>
      </c>
      <c r="F93" s="101">
        <v>0</v>
      </c>
      <c r="G93" s="101">
        <v>0</v>
      </c>
      <c r="H93" s="101">
        <v>0</v>
      </c>
      <c r="I93" s="101">
        <v>0</v>
      </c>
      <c r="J93" s="101">
        <v>220000</v>
      </c>
      <c r="K93" s="101">
        <v>0</v>
      </c>
      <c r="L93" s="101">
        <v>0</v>
      </c>
    </row>
    <row r="94" spans="1:12" ht="63" customHeight="1" x14ac:dyDescent="0.25">
      <c r="A94" s="98" t="s">
        <v>195</v>
      </c>
      <c r="B94" s="99"/>
      <c r="C94" s="100">
        <v>2017</v>
      </c>
      <c r="D94" s="101">
        <f t="shared" ref="D94" si="60">J94</f>
        <v>300000</v>
      </c>
      <c r="E94" s="101">
        <v>0</v>
      </c>
      <c r="F94" s="101">
        <v>0</v>
      </c>
      <c r="G94" s="101">
        <v>0</v>
      </c>
      <c r="H94" s="101">
        <v>0</v>
      </c>
      <c r="I94" s="101">
        <v>0</v>
      </c>
      <c r="J94" s="101">
        <v>300000</v>
      </c>
      <c r="K94" s="101">
        <v>0</v>
      </c>
      <c r="L94" s="101">
        <v>0</v>
      </c>
    </row>
    <row r="95" spans="1:12" ht="63" customHeight="1" x14ac:dyDescent="0.25">
      <c r="A95" s="98" t="s">
        <v>196</v>
      </c>
      <c r="B95" s="99"/>
      <c r="C95" s="100">
        <v>2017</v>
      </c>
      <c r="D95" s="101">
        <f t="shared" ref="D95" si="61">J95</f>
        <v>9468327.6400000006</v>
      </c>
      <c r="E95" s="101">
        <v>0</v>
      </c>
      <c r="F95" s="101">
        <v>0</v>
      </c>
      <c r="G95" s="101">
        <v>0</v>
      </c>
      <c r="H95" s="101">
        <v>0</v>
      </c>
      <c r="I95" s="101">
        <v>0</v>
      </c>
      <c r="J95" s="101">
        <v>9468327.6400000006</v>
      </c>
      <c r="K95" s="101">
        <v>0</v>
      </c>
      <c r="L95" s="101">
        <v>0</v>
      </c>
    </row>
    <row r="96" spans="1:12" ht="49.5" customHeight="1" x14ac:dyDescent="0.25">
      <c r="A96" s="98" t="s">
        <v>197</v>
      </c>
      <c r="B96" s="99"/>
      <c r="C96" s="100">
        <v>2017</v>
      </c>
      <c r="D96" s="101">
        <f t="shared" ref="D96" si="62">J96</f>
        <v>1835077.75</v>
      </c>
      <c r="E96" s="101">
        <v>0</v>
      </c>
      <c r="F96" s="101">
        <v>0</v>
      </c>
      <c r="G96" s="101">
        <v>0</v>
      </c>
      <c r="H96" s="101">
        <v>0</v>
      </c>
      <c r="I96" s="101">
        <v>0</v>
      </c>
      <c r="J96" s="101">
        <v>1835077.75</v>
      </c>
      <c r="K96" s="101">
        <v>0</v>
      </c>
      <c r="L96" s="101">
        <v>0</v>
      </c>
    </row>
    <row r="97" spans="1:12" ht="33.75" customHeight="1" x14ac:dyDescent="0.25">
      <c r="A97" s="98" t="s">
        <v>198</v>
      </c>
      <c r="B97" s="99"/>
      <c r="C97" s="100">
        <v>2017</v>
      </c>
      <c r="D97" s="101">
        <f t="shared" ref="D97" si="63">J97</f>
        <v>6695401.4400000004</v>
      </c>
      <c r="E97" s="101">
        <v>0</v>
      </c>
      <c r="F97" s="101">
        <v>0</v>
      </c>
      <c r="G97" s="101">
        <v>0</v>
      </c>
      <c r="H97" s="101">
        <v>0</v>
      </c>
      <c r="I97" s="101">
        <v>0</v>
      </c>
      <c r="J97" s="101">
        <f>7202108.24-506706.8</f>
        <v>6695401.4400000004</v>
      </c>
      <c r="K97" s="101">
        <v>0</v>
      </c>
      <c r="L97" s="101">
        <v>0</v>
      </c>
    </row>
    <row r="98" spans="1:12" ht="31.5" x14ac:dyDescent="0.25">
      <c r="A98" s="102" t="s">
        <v>199</v>
      </c>
      <c r="B98" s="103"/>
      <c r="C98" s="100">
        <v>2017</v>
      </c>
      <c r="D98" s="101">
        <f t="shared" ref="D98" si="64">J98</f>
        <v>2325144.3600000003</v>
      </c>
      <c r="E98" s="101">
        <v>0</v>
      </c>
      <c r="F98" s="101">
        <v>0</v>
      </c>
      <c r="G98" s="101">
        <v>0</v>
      </c>
      <c r="H98" s="101">
        <v>0</v>
      </c>
      <c r="I98" s="101">
        <v>0</v>
      </c>
      <c r="J98" s="101">
        <f>2056644.36+268500</f>
        <v>2325144.3600000003</v>
      </c>
      <c r="K98" s="101">
        <v>0</v>
      </c>
      <c r="L98" s="101">
        <v>0</v>
      </c>
    </row>
  </sheetData>
  <mergeCells count="11">
    <mergeCell ref="A3:L3"/>
    <mergeCell ref="A4:L4"/>
    <mergeCell ref="K1:L1"/>
    <mergeCell ref="A6:A9"/>
    <mergeCell ref="B6:B9"/>
    <mergeCell ref="C6:C9"/>
    <mergeCell ref="D6:L6"/>
    <mergeCell ref="D7:F8"/>
    <mergeCell ref="G7:L7"/>
    <mergeCell ref="G8:I8"/>
    <mergeCell ref="J8:L8"/>
  </mergeCells>
  <pageMargins left="0.59055118110236227" right="0" top="0.59055118110236227" bottom="0.19685039370078741" header="0.19685039370078741" footer="0"/>
  <pageSetup paperSize="9" scale="85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topLeftCell="A17" workbookViewId="0">
      <selection activeCell="H24" sqref="H24"/>
    </sheetView>
  </sheetViews>
  <sheetFormatPr defaultRowHeight="15" x14ac:dyDescent="0.25"/>
  <cols>
    <col min="1" max="1" width="41.140625" customWidth="1"/>
    <col min="2" max="2" width="8.7109375" customWidth="1"/>
    <col min="3" max="3" width="34.42578125" customWidth="1"/>
    <col min="4" max="4" width="3.7109375" customWidth="1"/>
  </cols>
  <sheetData>
    <row r="1" spans="1:3" ht="15.75" hidden="1" x14ac:dyDescent="0.25">
      <c r="A1" s="1"/>
      <c r="B1" s="1"/>
      <c r="C1" s="8" t="s">
        <v>86</v>
      </c>
    </row>
    <row r="2" spans="1:3" ht="15.75" hidden="1" x14ac:dyDescent="0.25">
      <c r="A2" s="1"/>
      <c r="B2" s="1"/>
      <c r="C2" s="1"/>
    </row>
    <row r="3" spans="1:3" ht="15.75" hidden="1" x14ac:dyDescent="0.25">
      <c r="A3" s="162" t="s">
        <v>83</v>
      </c>
      <c r="B3" s="162"/>
      <c r="C3" s="162"/>
    </row>
    <row r="4" spans="1:3" ht="15.75" hidden="1" x14ac:dyDescent="0.25">
      <c r="A4" s="162" t="s">
        <v>84</v>
      </c>
      <c r="B4" s="162"/>
      <c r="C4" s="162"/>
    </row>
    <row r="5" spans="1:3" ht="15.75" hidden="1" x14ac:dyDescent="0.25">
      <c r="A5" s="162" t="s">
        <v>85</v>
      </c>
      <c r="B5" s="162"/>
      <c r="C5" s="162"/>
    </row>
    <row r="6" spans="1:3" ht="15.75" hidden="1" x14ac:dyDescent="0.25">
      <c r="A6" s="1"/>
      <c r="B6" s="1"/>
      <c r="C6" s="1"/>
    </row>
    <row r="7" spans="1:3" ht="38.25" hidden="1" customHeight="1" x14ac:dyDescent="0.25">
      <c r="A7" s="2" t="s">
        <v>0</v>
      </c>
      <c r="B7" s="2" t="s">
        <v>37</v>
      </c>
      <c r="C7" s="2" t="s">
        <v>80</v>
      </c>
    </row>
    <row r="8" spans="1:3" ht="15.75" hidden="1" x14ac:dyDescent="0.25">
      <c r="A8" s="2">
        <v>1</v>
      </c>
      <c r="B8" s="2">
        <v>2</v>
      </c>
      <c r="C8" s="2">
        <v>3</v>
      </c>
    </row>
    <row r="9" spans="1:3" ht="18" hidden="1" customHeight="1" x14ac:dyDescent="0.25">
      <c r="A9" s="3" t="s">
        <v>63</v>
      </c>
      <c r="B9" s="9" t="s">
        <v>98</v>
      </c>
      <c r="C9" s="3"/>
    </row>
    <row r="10" spans="1:3" ht="18" hidden="1" customHeight="1" x14ac:dyDescent="0.25">
      <c r="A10" s="3" t="s">
        <v>64</v>
      </c>
      <c r="B10" s="9" t="s">
        <v>99</v>
      </c>
      <c r="C10" s="3"/>
    </row>
    <row r="11" spans="1:3" ht="18" hidden="1" customHeight="1" x14ac:dyDescent="0.25">
      <c r="A11" s="3" t="s">
        <v>81</v>
      </c>
      <c r="B11" s="9" t="s">
        <v>100</v>
      </c>
      <c r="C11" s="3"/>
    </row>
    <row r="12" spans="1:3" ht="18" hidden="1" customHeight="1" x14ac:dyDescent="0.25">
      <c r="A12" s="3"/>
      <c r="B12" s="10"/>
      <c r="C12" s="3"/>
    </row>
    <row r="13" spans="1:3" ht="18" hidden="1" customHeight="1" x14ac:dyDescent="0.25">
      <c r="A13" s="3" t="s">
        <v>82</v>
      </c>
      <c r="B13" s="9" t="s">
        <v>101</v>
      </c>
      <c r="C13" s="3"/>
    </row>
    <row r="14" spans="1:3" ht="18" hidden="1" customHeight="1" x14ac:dyDescent="0.25">
      <c r="A14" s="3"/>
      <c r="B14" s="10"/>
      <c r="C14" s="2"/>
    </row>
    <row r="15" spans="1:3" hidden="1" x14ac:dyDescent="0.25"/>
    <row r="16" spans="1:3" hidden="1" x14ac:dyDescent="0.25"/>
    <row r="17" spans="1:3" ht="15.75" x14ac:dyDescent="0.25">
      <c r="A17" s="1"/>
      <c r="B17" s="1"/>
      <c r="C17" s="8" t="s">
        <v>86</v>
      </c>
    </row>
    <row r="18" spans="1:3" ht="15.75" x14ac:dyDescent="0.25">
      <c r="A18" s="1"/>
      <c r="B18" s="1"/>
      <c r="C18" s="1"/>
    </row>
    <row r="19" spans="1:3" ht="15.75" x14ac:dyDescent="0.25">
      <c r="A19" s="143" t="s">
        <v>91</v>
      </c>
      <c r="B19" s="143"/>
      <c r="C19" s="143"/>
    </row>
    <row r="20" spans="1:3" ht="15.75" x14ac:dyDescent="0.25">
      <c r="A20" s="1"/>
      <c r="B20" s="1"/>
      <c r="C20" s="1"/>
    </row>
    <row r="21" spans="1:3" s="44" customFormat="1" ht="31.5" x14ac:dyDescent="0.25">
      <c r="A21" s="36" t="s">
        <v>0</v>
      </c>
      <c r="B21" s="36" t="s">
        <v>37</v>
      </c>
      <c r="C21" s="36" t="s">
        <v>87</v>
      </c>
    </row>
    <row r="22" spans="1:3" s="44" customFormat="1" ht="15.75" x14ac:dyDescent="0.25">
      <c r="A22" s="36">
        <v>1</v>
      </c>
      <c r="B22" s="36">
        <v>2</v>
      </c>
      <c r="C22" s="36">
        <v>3</v>
      </c>
    </row>
    <row r="23" spans="1:3" ht="15.75" x14ac:dyDescent="0.25">
      <c r="A23" s="45" t="s">
        <v>88</v>
      </c>
      <c r="B23" s="9" t="s">
        <v>98</v>
      </c>
      <c r="C23" s="84">
        <v>0</v>
      </c>
    </row>
    <row r="24" spans="1:3" ht="111" customHeight="1" x14ac:dyDescent="0.25">
      <c r="A24" s="45" t="s">
        <v>89</v>
      </c>
      <c r="B24" s="9" t="s">
        <v>99</v>
      </c>
      <c r="C24" s="84">
        <v>0</v>
      </c>
    </row>
    <row r="25" spans="1:3" ht="48.75" customHeight="1" x14ac:dyDescent="0.25">
      <c r="A25" s="45" t="s">
        <v>90</v>
      </c>
      <c r="B25" s="9" t="s">
        <v>100</v>
      </c>
      <c r="C25" s="84">
        <v>0</v>
      </c>
    </row>
  </sheetData>
  <mergeCells count="4">
    <mergeCell ref="A3:C3"/>
    <mergeCell ref="A4:C4"/>
    <mergeCell ref="A5:C5"/>
    <mergeCell ref="A19:C19"/>
  </mergeCells>
  <pageMargins left="0.98425196850393704" right="0.19685039370078741" top="0.78740157480314965" bottom="0.7874015748031496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Лист1</vt:lpstr>
      <vt:lpstr>таб 1</vt:lpstr>
      <vt:lpstr>таб 2</vt:lpstr>
      <vt:lpstr>таб 2.1</vt:lpstr>
      <vt:lpstr>таб 3, 4</vt:lpstr>
      <vt:lpstr>'таб 2'!Заголовки_для_печати</vt:lpstr>
      <vt:lpstr>'таб 2.1'!Заголовки_для_печати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2017-01-30T07:13:21Z</dcterms:modified>
</cp:coreProperties>
</file>