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 activeTab="1"/>
  </bookViews>
  <sheets>
    <sheet name="Лист1" sheetId="5" r:id="rId1"/>
    <sheet name="таб 1" sheetId="1" r:id="rId2"/>
    <sheet name="таб 2" sheetId="2" r:id="rId3"/>
    <sheet name="таб 2.1" sheetId="3" r:id="rId4"/>
    <sheet name="таб 3, 4" sheetId="4" r:id="rId5"/>
  </sheets>
  <definedNames>
    <definedName name="_xlnm.Print_Titles" localSheetId="2">'таб 2'!$6:$10</definedName>
    <definedName name="_xlnm.Print_Titles" localSheetId="3">'таб 2.1'!$6:$10</definedName>
  </definedNames>
  <calcPr calcId="144525"/>
</workbook>
</file>

<file path=xl/calcChain.xml><?xml version="1.0" encoding="utf-8"?>
<calcChain xmlns="http://schemas.openxmlformats.org/spreadsheetml/2006/main">
  <c r="J97" i="3" l="1"/>
  <c r="E11" i="3" l="1"/>
  <c r="F11" i="3"/>
  <c r="G11" i="3"/>
  <c r="H11" i="3"/>
  <c r="I11" i="3"/>
  <c r="K11" i="3"/>
  <c r="L11" i="3"/>
  <c r="J98" i="3" l="1"/>
  <c r="J89" i="3" s="1"/>
  <c r="D89" i="3" l="1"/>
  <c r="D98" i="3" l="1"/>
  <c r="D97" i="3"/>
  <c r="D91" i="3"/>
  <c r="D96" i="3"/>
  <c r="D95" i="3"/>
  <c r="D94" i="3"/>
  <c r="D93" i="3"/>
  <c r="D92" i="3"/>
  <c r="D90" i="3"/>
  <c r="J38" i="3" l="1"/>
  <c r="J27" i="3"/>
  <c r="J43" i="3"/>
  <c r="J47" i="3"/>
  <c r="D79" i="3"/>
  <c r="D78" i="3"/>
  <c r="J77" i="3"/>
  <c r="D77" i="3" s="1"/>
  <c r="D76" i="3"/>
  <c r="D75" i="3"/>
  <c r="D74" i="3"/>
  <c r="D73" i="3"/>
  <c r="J70" i="3"/>
  <c r="D72" i="3"/>
  <c r="D71" i="3"/>
  <c r="J50" i="3"/>
  <c r="D50" i="3" s="1"/>
  <c r="D70" i="3"/>
  <c r="J41" i="3"/>
  <c r="D69" i="3"/>
  <c r="J42" i="3"/>
  <c r="D68" i="3"/>
  <c r="D67" i="3"/>
  <c r="D66" i="3"/>
  <c r="D65" i="3"/>
  <c r="J56" i="3"/>
  <c r="D56" i="3" s="1"/>
  <c r="D64" i="3"/>
  <c r="D63" i="3"/>
  <c r="D62" i="3"/>
  <c r="D61" i="3"/>
  <c r="D60" i="3"/>
  <c r="D59" i="3"/>
  <c r="D58" i="3"/>
  <c r="J48" i="3"/>
  <c r="D57" i="3"/>
  <c r="D55" i="3"/>
  <c r="D54" i="3"/>
  <c r="D53" i="3"/>
  <c r="D52" i="3"/>
  <c r="D51" i="3"/>
  <c r="D49" i="3"/>
  <c r="D48" i="3" l="1"/>
  <c r="D47" i="3"/>
  <c r="D46" i="3"/>
  <c r="D45" i="3"/>
  <c r="D44" i="3" l="1"/>
  <c r="D43" i="3"/>
  <c r="D42" i="3"/>
  <c r="D41" i="3"/>
  <c r="D38" i="3"/>
  <c r="D40" i="3"/>
  <c r="D39" i="3"/>
  <c r="D37" i="3"/>
  <c r="D36" i="3"/>
  <c r="D35" i="3" l="1"/>
  <c r="D34" i="3"/>
  <c r="J15" i="3"/>
  <c r="D15" i="3" s="1"/>
  <c r="D33" i="3"/>
  <c r="D32" i="3"/>
  <c r="D31" i="3"/>
  <c r="D30" i="3"/>
  <c r="J14" i="3"/>
  <c r="J24" i="3"/>
  <c r="D24" i="3" s="1"/>
  <c r="J29" i="3"/>
  <c r="D29" i="3" s="1"/>
  <c r="D28" i="3"/>
  <c r="J21" i="3"/>
  <c r="D21" i="3" s="1"/>
  <c r="D27" i="3"/>
  <c r="D13" i="3"/>
  <c r="D16" i="3"/>
  <c r="D17" i="3"/>
  <c r="D18" i="3"/>
  <c r="D19" i="3"/>
  <c r="D20" i="3"/>
  <c r="D22" i="3"/>
  <c r="D23" i="3"/>
  <c r="D25" i="3"/>
  <c r="D26" i="3"/>
  <c r="J12" i="3" l="1"/>
  <c r="J11" i="3" s="1"/>
  <c r="D14" i="3"/>
  <c r="D88" i="3"/>
  <c r="D87" i="3"/>
  <c r="D86" i="3"/>
  <c r="D85" i="3"/>
  <c r="D84" i="3"/>
  <c r="D83" i="3"/>
  <c r="D82" i="3"/>
  <c r="D81" i="3"/>
  <c r="D80" i="3"/>
  <c r="D12" i="3" l="1"/>
  <c r="D11" i="3" s="1"/>
  <c r="E68" i="2" l="1"/>
  <c r="E69" i="2"/>
  <c r="E46" i="2"/>
  <c r="E48" i="2"/>
  <c r="E11" i="2"/>
  <c r="D73" i="2" l="1"/>
  <c r="D71" i="2"/>
  <c r="D72" i="2"/>
  <c r="D15" i="2"/>
  <c r="D76" i="2" l="1"/>
  <c r="D20" i="2" l="1"/>
  <c r="H25" i="2" l="1"/>
  <c r="H24" i="2"/>
  <c r="D27" i="2" l="1"/>
  <c r="H11" i="2" l="1"/>
  <c r="D11" i="2" s="1"/>
  <c r="H46" i="2" l="1"/>
  <c r="H45" i="2" s="1"/>
  <c r="E66" i="2" l="1"/>
  <c r="E62" i="2" s="1"/>
  <c r="D79" i="2" l="1"/>
  <c r="D80" i="2" l="1"/>
  <c r="D78" i="2"/>
  <c r="D77" i="2"/>
  <c r="D74" i="2"/>
  <c r="D70" i="2"/>
  <c r="D69" i="2"/>
  <c r="D68" i="2"/>
  <c r="D67" i="2"/>
  <c r="D65" i="2"/>
  <c r="D63" i="2"/>
  <c r="D51" i="2"/>
  <c r="D50" i="2"/>
  <c r="D49" i="2"/>
  <c r="D48" i="2"/>
  <c r="D46" i="2"/>
  <c r="D28" i="2"/>
  <c r="H66" i="2"/>
  <c r="H62" i="2" s="1"/>
  <c r="H23" i="2" s="1"/>
  <c r="D66" i="2" l="1"/>
  <c r="E54" i="2"/>
  <c r="D54" i="2" s="1"/>
  <c r="E45" i="2"/>
  <c r="D45" i="2" s="1"/>
  <c r="D75" i="2" l="1"/>
  <c r="D62" i="2" s="1"/>
  <c r="E39" i="2"/>
  <c r="E34" i="2"/>
  <c r="E29" i="2"/>
  <c r="D29" i="2" s="1"/>
  <c r="E25" i="2"/>
  <c r="D25" i="2" s="1"/>
  <c r="D12" i="2"/>
  <c r="D88" i="2"/>
  <c r="D87" i="2"/>
  <c r="E24" i="2" l="1"/>
  <c r="D24" i="2" s="1"/>
  <c r="E23" i="2" l="1"/>
  <c r="D23" i="2" s="1"/>
</calcChain>
</file>

<file path=xl/sharedStrings.xml><?xml version="1.0" encoding="utf-8"?>
<sst xmlns="http://schemas.openxmlformats.org/spreadsheetml/2006/main" count="384" uniqueCount="277">
  <si>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</si>
  <si>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</si>
  <si>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</si>
  <si>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</si>
  <si>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</si>
  <si>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</si>
  <si>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</si>
  <si>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</si>
  <si>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</si>
  <si>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</si>
  <si>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</si>
  <si>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</si>
  <si>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</si>
  <si>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</si>
  <si>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</si>
  <si>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</si>
  <si>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</si>
  <si>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</si>
  <si>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</si>
  <si>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(последнюю отчетную дату)</t>
  </si>
  <si>
    <t>Таблица 1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</si>
  <si>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</si>
  <si>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</si>
  <si>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</si>
  <si>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</si>
  <si>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</si>
  <si>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</si>
  <si>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</si>
  <si>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</si>
  <si>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</t>
  </si>
  <si>
    <t>2.3.</t>
  </si>
  <si>
    <t>2.4.</t>
  </si>
  <si>
    <t>3.1.</t>
  </si>
  <si>
    <t>3.2.</t>
  </si>
  <si>
    <t>3.2.1.</t>
  </si>
  <si>
    <t>1.</t>
  </si>
  <si>
    <t>3.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</si>
  <si>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</si>
  <si>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</si>
  <si>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</si>
  <si>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</si>
  <si>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</si>
  <si>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</si>
  <si>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</si>
  <si>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</si>
  <si>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</si>
  <si>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</si>
  <si>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</si>
  <si>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</si>
  <si>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</si>
  <si>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</si>
  <si>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</si>
  <si>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</si>
  <si>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</si>
  <si>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</si>
  <si>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</si>
  <si>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</si>
  <si>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</si>
  <si>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</si>
  <si>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</si>
  <si>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</si>
  <si>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</si>
  <si>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</si>
  <si>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</si>
  <si>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</si>
  <si>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</si>
  <si>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Код по БК РФ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</si>
  <si>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</si>
  <si>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</si>
  <si>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</si>
  <si>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</si>
  <si>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</si>
  <si>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</si>
  <si>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</si>
  <si>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</si>
  <si>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</si>
  <si>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</t>
  </si>
  <si>
    <t>субсидия на финансовое обеспечение выполнения государственного задания</t>
  </si>
  <si>
    <t>Показатели по поступлениям и выплатам учреждения</t>
  </si>
  <si>
    <t>Таблица 2.1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</si>
  <si>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</si>
  <si>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</si>
  <si>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</si>
  <si>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</si>
  <si>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во временное распоряжение учреждения </t>
  </si>
  <si>
    <t>на ____________________________ 20__ г.</t>
  </si>
  <si>
    <t>Таблица 3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</si>
  <si>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</si>
  <si>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</si>
  <si>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</si>
  <si>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</si>
  <si>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Справочная информация</t>
  </si>
  <si>
    <t>Показатели финансового состояния учреждения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</si>
  <si>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</si>
  <si>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</si>
  <si>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</si>
  <si>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1001</t>
  </si>
  <si>
    <t>2001</t>
  </si>
  <si>
    <t>010</t>
  </si>
  <si>
    <t>020</t>
  </si>
  <si>
    <t>030</t>
  </si>
  <si>
    <t>040</t>
  </si>
  <si>
    <t>Показатели выплат по расходам на закупку товаров, работ, услуг учреждения</t>
  </si>
  <si>
    <t>субсидий, предоставляе-мых в соответствии с абзацем вторым пункта 1 статьи 78.1 БК РФ</t>
  </si>
  <si>
    <t>оплата труда и начисления на выплаты по оплате труда, в т.ч.</t>
  </si>
  <si>
    <t xml:space="preserve"> - компенсация выплаты стоимости молока за вредные условия труда</t>
  </si>
  <si>
    <t xml:space="preserve"> - компенсация расходов на оплату стоимости проезда к месту использования отпуска и обратно лицам, работающим в районах Крайнего Севера</t>
  </si>
  <si>
    <t xml:space="preserve"> - ежемесячные компенсационные выплаты сотрудникам (работникам), находящимся в отпуске по уходу за ребенком до достижения им возраста 3 лет</t>
  </si>
  <si>
    <t>прочие выплаты работникам, в т.ч.</t>
  </si>
  <si>
    <t xml:space="preserve"> - заработная плата</t>
  </si>
  <si>
    <t xml:space="preserve"> - начисления на ФОТ</t>
  </si>
  <si>
    <t>выплаты командировочных расходов, в т.ч.</t>
  </si>
  <si>
    <t xml:space="preserve"> - суточные при служебных командировках</t>
  </si>
  <si>
    <t xml:space="preserve"> - транспортные расходы при служебных командировках</t>
  </si>
  <si>
    <t xml:space="preserve"> - найм жилья при служебных командировках</t>
  </si>
  <si>
    <t xml:space="preserve"> - земельный налог</t>
  </si>
  <si>
    <t xml:space="preserve"> - налог на имущество</t>
  </si>
  <si>
    <t xml:space="preserve"> - транспортный налог</t>
  </si>
  <si>
    <t xml:space="preserve"> - плата за загрязнение окружающей среды</t>
  </si>
  <si>
    <t>текущий ремонт зданий и помещений</t>
  </si>
  <si>
    <t>приобретение основных средств</t>
  </si>
  <si>
    <t xml:space="preserve"> услуги связи</t>
  </si>
  <si>
    <t>транспортные услуги</t>
  </si>
  <si>
    <t>коммунальные услуги, в т.ч.</t>
  </si>
  <si>
    <t xml:space="preserve"> - электроэнергия</t>
  </si>
  <si>
    <t xml:space="preserve"> - теплоэнергия</t>
  </si>
  <si>
    <t>услуги по охране зданий и помещений</t>
  </si>
  <si>
    <t>арендная плата за пользование имуществом</t>
  </si>
  <si>
    <t>возмещение расходов за коммунальные услуги</t>
  </si>
  <si>
    <t xml:space="preserve"> пенсии, иные пенсионные выплаты</t>
  </si>
  <si>
    <t xml:space="preserve"> пособия по социальной помощи населению</t>
  </si>
  <si>
    <t xml:space="preserve"> стипендии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</si>
  <si>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</si>
  <si>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</si>
  <si>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</si>
  <si>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</si>
  <si>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</si>
  <si>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</si>
  <si>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</si>
  <si>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</si>
  <si>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</si>
  <si>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</si>
  <si>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</si>
  <si>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</si>
  <si>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</si>
  <si>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</si>
  <si>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</si>
  <si>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</si>
  <si>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</si>
  <si>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</si>
  <si>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</si>
  <si>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</si>
  <si>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</si>
  <si>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</si>
  <si>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по реестру УиНУБП</t>
  </si>
  <si>
    <t>приобретение материальных запасов в т.ч.:</t>
  </si>
  <si>
    <t xml:space="preserve"> - приобретение кормов для животных</t>
  </si>
  <si>
    <t xml:space="preserve"> - приобретение ГСМ</t>
  </si>
  <si>
    <t>капитальный ремонт зданий</t>
  </si>
  <si>
    <t>Руководитель учреждения</t>
  </si>
  <si>
    <t>ПРИЛОЖЕНИЕ 1</t>
  </si>
  <si>
    <t xml:space="preserve">к приказу </t>
  </si>
  <si>
    <t>20</t>
  </si>
  <si>
    <t>Наименование государ-</t>
  </si>
  <si>
    <t xml:space="preserve">ственного бюджетного </t>
  </si>
  <si>
    <t>(автономного) учреждения</t>
  </si>
  <si>
    <t>№ п/п</t>
  </si>
  <si>
    <t>40919977</t>
  </si>
  <si>
    <t>Министерство культуры Хабаровского края</t>
  </si>
  <si>
    <t>680000, г. Хабаровск, ул. Карла Маркса, 64</t>
  </si>
  <si>
    <t>2721202977/272101001</t>
  </si>
  <si>
    <t>-</t>
  </si>
  <si>
    <t>Главный бухгалтер</t>
  </si>
  <si>
    <t>х</t>
  </si>
  <si>
    <t>иные выплаты населению</t>
  </si>
  <si>
    <t>- прочие расходы</t>
  </si>
  <si>
    <t>Е.П.Цигеман</t>
  </si>
  <si>
    <r>
      <t xml:space="preserve">от </t>
    </r>
    <r>
      <rPr>
        <u/>
        <sz val="14"/>
        <rFont val="Times New Roman"/>
        <family val="1"/>
        <charset val="204"/>
      </rPr>
      <t>____________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___________</t>
    </r>
  </si>
  <si>
    <t>Ведущий экономист</t>
  </si>
  <si>
    <t>Е.В. Соколов</t>
  </si>
  <si>
    <t>Исполнитель: Соколов Евгений Вячеславович 21-08-11</t>
  </si>
  <si>
    <t xml:space="preserve"> - иные платежи</t>
  </si>
  <si>
    <t xml:space="preserve"> - компенсация расходов на оплату стоимости путевки в детский оздоровительный лагерь</t>
  </si>
  <si>
    <t xml:space="preserve"> - водоснабжение и водоотведение</t>
  </si>
  <si>
    <t>И.о. директора КГАУК "Хабаровский краевой музыкальный театр"</t>
  </si>
  <si>
    <t xml:space="preserve"> - приобретение оборудования для монтажа пожарной сигнализации</t>
  </si>
  <si>
    <t>В.В. Кузнецов</t>
  </si>
  <si>
    <t>услуги по оформлению текстилем холла 1,2,3 этажей</t>
  </si>
  <si>
    <t>краевое государственное автономное учреждение культуры "Хабаровский краевой музыкальный театр"</t>
  </si>
  <si>
    <t>17</t>
  </si>
  <si>
    <t>1352</t>
  </si>
  <si>
    <t xml:space="preserve"> -транспортные услуги</t>
  </si>
  <si>
    <t xml:space="preserve"> -поставка тепловой энергии</t>
  </si>
  <si>
    <t xml:space="preserve"> -услуги по охране зданий</t>
  </si>
  <si>
    <t xml:space="preserve"> -текущий ремонт зданий помещений</t>
  </si>
  <si>
    <t xml:space="preserve"> -поставка товара (приобретение основных средств)</t>
  </si>
  <si>
    <t xml:space="preserve"> -поставка товара (приобретение материальных запасов)</t>
  </si>
  <si>
    <t xml:space="preserve"> -арендная плата за пользование имуществом</t>
  </si>
  <si>
    <t xml:space="preserve"> -прочие работы, услуги</t>
  </si>
  <si>
    <t xml:space="preserve"> -работы, услуги по содержанию имущества</t>
  </si>
  <si>
    <r>
      <t>на 20</t>
    </r>
    <r>
      <rPr>
        <u/>
        <sz val="12"/>
        <rFont val="Times New Roman"/>
        <family val="1"/>
        <charset val="204"/>
      </rPr>
      <t xml:space="preserve">17 </t>
    </r>
    <r>
      <rPr>
        <sz val="12"/>
        <rFont val="Times New Roman"/>
        <family val="1"/>
        <charset val="204"/>
      </rPr>
      <t>г. очередной финансовый год</t>
    </r>
  </si>
  <si>
    <r>
      <t>на 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г. очередной финансовый год</t>
    </r>
  </si>
  <si>
    <t xml:space="preserve"> -работы по капитальному ремонту системы теплоснабжения</t>
  </si>
  <si>
    <t xml:space="preserve"> -услуги по эпизодическому участию в спектаклях</t>
  </si>
  <si>
    <t xml:space="preserve"> -гостиничные услуги</t>
  </si>
  <si>
    <t xml:space="preserve"> -договора авторского заказа</t>
  </si>
  <si>
    <t xml:space="preserve"> -поставки воды в бутылях</t>
  </si>
  <si>
    <t xml:space="preserve"> -услуги по дезинсекции помещений</t>
  </si>
  <si>
    <t xml:space="preserve"> -поставки мороженного</t>
  </si>
  <si>
    <t xml:space="preserve"> -техническое обслуживание прачечного оборудования</t>
  </si>
  <si>
    <t xml:space="preserve"> -транспортное обслуживание</t>
  </si>
  <si>
    <t xml:space="preserve"> -поставка моющих средств</t>
  </si>
  <si>
    <t xml:space="preserve"> -услуги по замене пола</t>
  </si>
  <si>
    <t xml:space="preserve"> -поставка продуктов питания</t>
  </si>
  <si>
    <t xml:space="preserve"> -услуги по сопровождению программного продукта 1С</t>
  </si>
  <si>
    <t xml:space="preserve"> -услуги по техническому обслуживанию узла  учета тепла</t>
  </si>
  <si>
    <t xml:space="preserve"> -агентский договор (билеты)</t>
  </si>
  <si>
    <t xml:space="preserve"> -капитальный ремонт общежития</t>
  </si>
  <si>
    <t xml:space="preserve"> -полиграфические услуги</t>
  </si>
  <si>
    <t xml:space="preserve"> -отчисления в РАО</t>
  </si>
  <si>
    <t xml:space="preserve"> -проведение гастролей Санкт - Петербург</t>
  </si>
  <si>
    <t xml:space="preserve"> -обслуживание и сопровождение компьютерной инфраструктуры</t>
  </si>
  <si>
    <t xml:space="preserve"> -ремонт окон</t>
  </si>
  <si>
    <t xml:space="preserve"> -проведение медосмотров</t>
  </si>
  <si>
    <t xml:space="preserve"> -услуги по созданию без барьерной среды</t>
  </si>
  <si>
    <t xml:space="preserve"> -диагностика автомобилей</t>
  </si>
  <si>
    <t xml:space="preserve"> -вывоз и захоронение ТБО</t>
  </si>
  <si>
    <t xml:space="preserve"> -поставка воды и прием сточных вод</t>
  </si>
  <si>
    <t xml:space="preserve"> -аренда жилого помещения</t>
  </si>
  <si>
    <t xml:space="preserve"> -договор авторского заказа</t>
  </si>
  <si>
    <t xml:space="preserve"> -охрана здания</t>
  </si>
  <si>
    <t xml:space="preserve"> -оплата услуг по эпизодическому участию в спектаклях</t>
  </si>
  <si>
    <t xml:space="preserve"> -вывоз снега</t>
  </si>
  <si>
    <t xml:space="preserve"> -испытания и измерение электроустановок помещений театра</t>
  </si>
  <si>
    <t xml:space="preserve"> -охрана ОГТ Восход</t>
  </si>
  <si>
    <t xml:space="preserve"> -дератизация помещений</t>
  </si>
  <si>
    <t xml:space="preserve"> -оценка лифтов</t>
  </si>
  <si>
    <t xml:space="preserve"> -проведение медосмотра</t>
  </si>
  <si>
    <t xml:space="preserve"> -уборка помещений</t>
  </si>
  <si>
    <t xml:space="preserve"> -исполнение музыкальных номеров</t>
  </si>
  <si>
    <t xml:space="preserve"> -обслуживание прачечного оборудования</t>
  </si>
  <si>
    <t xml:space="preserve"> -сопровождение сайта</t>
  </si>
  <si>
    <t xml:space="preserve"> -ремонт оргтехники</t>
  </si>
  <si>
    <t xml:space="preserve"> -поставка товаров народного потребления</t>
  </si>
  <si>
    <t xml:space="preserve"> -поставка обуви</t>
  </si>
  <si>
    <t xml:space="preserve"> -проверка проектно-сметной документации</t>
  </si>
  <si>
    <t xml:space="preserve"> -услуги сотовой связи</t>
  </si>
  <si>
    <t xml:space="preserve"> -взносы в фонд капитального ремонта</t>
  </si>
  <si>
    <t xml:space="preserve"> -размещение рекламы</t>
  </si>
  <si>
    <t xml:space="preserve"> -услуги по тех обслуживанию узла учета тепла</t>
  </si>
  <si>
    <t xml:space="preserve"> -техобслуживание домофона</t>
  </si>
  <si>
    <t xml:space="preserve"> -поставка бумаги</t>
  </si>
  <si>
    <t xml:space="preserve"> -приобретение пожарно - охранного оборудования</t>
  </si>
  <si>
    <t xml:space="preserve"> -обслуживание лифтов</t>
  </si>
  <si>
    <t xml:space="preserve"> -интернет связь ОГТ Восход</t>
  </si>
  <si>
    <t xml:space="preserve"> -организация показа спектаклей</t>
  </si>
  <si>
    <t xml:space="preserve"> -страховой договор</t>
  </si>
  <si>
    <t xml:space="preserve"> -обслуживание и сопровождение компьютерной инфраструктуры </t>
  </si>
  <si>
    <t xml:space="preserve"> -оплата гостиничных услуг</t>
  </si>
  <si>
    <t xml:space="preserve"> -услуга размещения вывески</t>
  </si>
  <si>
    <t xml:space="preserve"> -обслуживание комплекса программно-технических средств</t>
  </si>
  <si>
    <t xml:space="preserve"> -приобретение копии тех паспорта</t>
  </si>
  <si>
    <t xml:space="preserve"> -оплата услуг холодного водоснабжения и водоотведения</t>
  </si>
  <si>
    <t xml:space="preserve"> -оплата поставки электрической энергии (мощности)</t>
  </si>
  <si>
    <t xml:space="preserve"> -оплата услуг связи</t>
  </si>
  <si>
    <t xml:space="preserve"> -оплата услуг по обслуживанию контроля доступа и охранно-пожарной сигнализации</t>
  </si>
  <si>
    <t xml:space="preserve"> -оплата услуг по вывозу, перезагрузке, транспортировке и захоронению мусора и твердых бытовых отходов</t>
  </si>
  <si>
    <t xml:space="preserve"> -услуги по сопровождению сайта</t>
  </si>
  <si>
    <t xml:space="preserve"> -услуги по техническому обслуживанию комплекса технических средств</t>
  </si>
  <si>
    <t xml:space="preserve"> -оплата услуг по сервисному обслуживанию комплекса программно - технических средств</t>
  </si>
  <si>
    <t xml:space="preserve"> -услуги по охране ОГТ Восход</t>
  </si>
  <si>
    <t>30</t>
  </si>
  <si>
    <t>января</t>
  </si>
  <si>
    <t>30.01.2017</t>
  </si>
  <si>
    <r>
      <t xml:space="preserve">на </t>
    </r>
    <r>
      <rPr>
        <u/>
        <sz val="14"/>
        <rFont val="Times New Roman"/>
        <family val="1"/>
        <charset val="204"/>
      </rPr>
      <t xml:space="preserve">30 января </t>
    </r>
    <r>
      <rPr>
        <sz val="14"/>
        <rFont val="Times New Roman"/>
        <family val="1"/>
        <charset val="204"/>
      </rPr>
      <t>2017 г.</t>
    </r>
  </si>
  <si>
    <t>на 01 января 2017 г.</t>
  </si>
  <si>
    <t>на 30 января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</si>
</sst>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vertical="top" wrapText="1" indent="6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/>
    <xf numFmtId="0" fontId="6" fillId="0" borderId="0" xfId="0" applyFont="1" applyBorder="1" applyAlignment="1"/>
    <xf numFmtId="49" fontId="6" fillId="0" borderId="0" xfId="0" applyNumberFormat="1" applyFont="1" applyFill="1" applyBorder="1" applyAlignment="1"/>
    <xf numFmtId="0" fontId="6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distributed" wrapText="1"/>
    </xf>
    <xf numFmtId="2" fontId="1" fillId="0" borderId="0" xfId="0" applyNumberFormat="1" applyFont="1" applyAlignment="1">
      <alignment horizontal="center" vertical="distributed"/>
    </xf>
    <xf numFmtId="2" fontId="0" fillId="0" borderId="0" xfId="0" applyNumberFormat="1" applyAlignment="1">
      <alignment horizontal="center" vertical="distributed"/>
    </xf>
    <xf numFmtId="49" fontId="1" fillId="0" borderId="1" xfId="0" applyNumberFormat="1" applyFont="1" applyBorder="1" applyAlignment="1">
      <alignment horizontal="center" vertical="distributed" wrapText="1"/>
    </xf>
    <xf numFmtId="4" fontId="1" fillId="0" borderId="1" xfId="0" applyNumberFormat="1" applyFont="1" applyBorder="1" applyAlignment="1">
      <alignment horizontal="center" vertical="distributed" wrapText="1"/>
    </xf>
    <xf numFmtId="0" fontId="4" fillId="0" borderId="0" xfId="0" applyFont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/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1" xfId="0" applyFont="1" applyFill="1" applyBorder="1" applyAlignment="1">
      <alignment horizontal="justify" vertical="center" wrapText="1"/>
    </xf>
    <xf numFmtId="0" fontId="16" fillId="0" borderId="0" xfId="0" applyFont="1" applyBorder="1"/>
    <xf numFmtId="0" fontId="16" fillId="0" borderId="0" xfId="0" applyFont="1"/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5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left" vertical="top" wrapText="1"/>
    </xf>
    <xf numFmtId="4" fontId="17" fillId="0" borderId="0" xfId="0" applyNumberFormat="1" applyFont="1"/>
    <xf numFmtId="164" fontId="17" fillId="0" borderId="0" xfId="0" applyNumberFormat="1" applyFont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distributed"/>
    </xf>
    <xf numFmtId="0" fontId="6" fillId="0" borderId="0" xfId="0" applyFont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Fill="1" applyBorder="1" applyAlignment="1">
      <alignment horizontal="center" vertical="distributed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distributed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view="pageBreakPreview" topLeftCell="A22" zoomScaleSheetLayoutView="100" workbookViewId="0">
      <selection activeCell="EC23" sqref="EC23"/>
    </sheetView>
  </sheetViews>
  <sheetFormatPr defaultColWidth="0.85546875" defaultRowHeight="15" x14ac:dyDescent="0.25"/>
  <cols>
    <col min="1" max="1" width="1.140625" style="11" customWidth="1"/>
    <col min="2" max="26" width="0.85546875" style="11"/>
    <col min="27" max="27" width="2" style="11" customWidth="1"/>
    <col min="28" max="41" width="0.85546875" style="11"/>
    <col min="42" max="43" width="0" style="11" hidden="1" customWidth="1"/>
    <col min="44" max="55" width="0.85546875" style="11"/>
    <col min="56" max="56" width="1.42578125" style="11" customWidth="1"/>
    <col min="57" max="80" width="0.85546875" style="11"/>
    <col min="81" max="81" width="0.85546875" style="11" customWidth="1"/>
    <col min="82" max="88" width="0.85546875" style="11"/>
    <col min="89" max="89" width="0.85546875" style="11" customWidth="1"/>
    <col min="90" max="16384" width="0.85546875" style="11"/>
  </cols>
  <sheetData>
    <row r="1" spans="1:99" ht="18.75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22" t="s">
        <v>160</v>
      </c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</row>
    <row r="2" spans="1:99" ht="18.7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22" t="s">
        <v>161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</row>
    <row r="3" spans="1:99" ht="15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22" t="s">
        <v>177</v>
      </c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</row>
    <row r="4" spans="1:99" ht="18.75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</row>
    <row r="5" spans="1:99" ht="18.75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</row>
    <row r="6" spans="1:99" ht="15.7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08" t="s">
        <v>132</v>
      </c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</row>
    <row r="7" spans="1:99" ht="33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11" t="s">
        <v>184</v>
      </c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8" spans="1:99" s="12" customFormat="1" ht="38.2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12" t="s">
        <v>133</v>
      </c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</row>
    <row r="9" spans="1:99" ht="23.2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5"/>
      <c r="BS9" s="15"/>
      <c r="BT9" s="113" t="s">
        <v>186</v>
      </c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</row>
    <row r="10" spans="1:99" s="12" customFormat="1" ht="15.7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14" t="s">
        <v>134</v>
      </c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5"/>
      <c r="BS10" s="15"/>
      <c r="BT10" s="115" t="s">
        <v>135</v>
      </c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</row>
    <row r="11" spans="1:99" ht="15.7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09" t="s">
        <v>271</v>
      </c>
      <c r="BH11" s="109"/>
      <c r="BI11" s="109"/>
      <c r="BJ11" s="109"/>
      <c r="BK11" s="15" t="s">
        <v>136</v>
      </c>
      <c r="BL11" s="15"/>
      <c r="BM11" s="15"/>
      <c r="BN11" s="109" t="s">
        <v>272</v>
      </c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10">
        <v>20</v>
      </c>
      <c r="CG11" s="110"/>
      <c r="CH11" s="110"/>
      <c r="CI11" s="110"/>
      <c r="CJ11" s="37" t="s">
        <v>189</v>
      </c>
      <c r="CK11" s="37"/>
      <c r="CM11" s="15" t="s">
        <v>137</v>
      </c>
      <c r="CN11" s="15"/>
      <c r="CO11" s="15"/>
      <c r="CP11" s="15"/>
      <c r="CQ11" s="15"/>
      <c r="CR11" s="15"/>
      <c r="CS11" s="15"/>
      <c r="CT11" s="15"/>
      <c r="CU11" s="15"/>
    </row>
    <row r="12" spans="1:99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7"/>
      <c r="CQ12" s="15"/>
      <c r="CR12" s="15"/>
      <c r="CS12" s="15"/>
      <c r="CT12" s="15"/>
      <c r="CU12" s="15"/>
    </row>
    <row r="13" spans="1:99" ht="18.75" x14ac:dyDescent="0.3">
      <c r="A13" s="116" t="s">
        <v>138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</row>
    <row r="14" spans="1:99" s="43" customFormat="1" ht="18.75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41"/>
      <c r="AI14" s="14"/>
      <c r="AJ14" s="14"/>
      <c r="AK14" s="14"/>
      <c r="AL14" s="14"/>
      <c r="AM14" s="14"/>
      <c r="AN14" s="14"/>
      <c r="AO14" s="14"/>
      <c r="AP14" s="14"/>
      <c r="AQ14" s="42"/>
      <c r="AR14" s="42"/>
      <c r="AS14" s="42"/>
      <c r="AT14" s="14"/>
      <c r="AU14" s="14"/>
      <c r="AV14" s="42" t="s">
        <v>139</v>
      </c>
      <c r="AW14" s="123" t="s">
        <v>189</v>
      </c>
      <c r="AX14" s="123"/>
      <c r="AY14" s="123"/>
      <c r="AZ14" s="123"/>
      <c r="BA14" s="14" t="s">
        <v>140</v>
      </c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5" spans="1:99" ht="15.7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21" t="s">
        <v>141</v>
      </c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</row>
    <row r="17" spans="1:99" ht="15.75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 t="s">
        <v>142</v>
      </c>
      <c r="CG17" s="15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20"/>
    </row>
    <row r="18" spans="1:99" ht="15.75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 t="s">
        <v>136</v>
      </c>
      <c r="Z18" s="109" t="s">
        <v>271</v>
      </c>
      <c r="AA18" s="109"/>
      <c r="AB18" s="109"/>
      <c r="AC18" s="106" t="s">
        <v>272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38"/>
      <c r="AV18" s="38"/>
      <c r="AW18" s="38"/>
      <c r="AX18" s="37"/>
      <c r="AY18" s="39" t="s">
        <v>162</v>
      </c>
      <c r="AZ18" s="39"/>
      <c r="BA18" s="39"/>
      <c r="BB18" s="117">
        <v>17</v>
      </c>
      <c r="BC18" s="117"/>
      <c r="BD18" s="117"/>
      <c r="BE18" s="15" t="s">
        <v>137</v>
      </c>
      <c r="BF18" s="15"/>
      <c r="BG18" s="38"/>
      <c r="BH18" s="39"/>
      <c r="BI18" s="39"/>
      <c r="BJ18" s="39"/>
      <c r="BK18" s="39"/>
      <c r="BL18" s="40"/>
      <c r="BM18" s="15"/>
      <c r="BN18" s="15"/>
      <c r="BO18" s="15"/>
      <c r="BP18" s="15"/>
      <c r="BQ18" s="15"/>
      <c r="BR18" s="18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 t="s">
        <v>143</v>
      </c>
      <c r="CG18" s="15"/>
      <c r="CH18" s="118" t="s">
        <v>273</v>
      </c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20"/>
    </row>
    <row r="19" spans="1:99" ht="15.75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8"/>
      <c r="BS19" s="18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5"/>
      <c r="CH19" s="118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</row>
    <row r="20" spans="1:99" ht="30.7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8"/>
      <c r="BS20" s="18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5"/>
      <c r="CH20" s="118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20"/>
    </row>
    <row r="21" spans="1:99" ht="30" customHeight="1" x14ac:dyDescent="0.25">
      <c r="A21" s="19" t="s">
        <v>163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07" t="s">
        <v>188</v>
      </c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5"/>
      <c r="BX21" s="15"/>
      <c r="BY21" s="15"/>
      <c r="BZ21" s="15"/>
      <c r="CA21" s="15"/>
      <c r="CB21" s="15"/>
      <c r="CC21" s="15"/>
      <c r="CD21" s="15"/>
      <c r="CE21" s="15"/>
      <c r="CF21" s="16" t="s">
        <v>144</v>
      </c>
      <c r="CG21" s="15"/>
      <c r="CH21" s="118" t="s">
        <v>167</v>
      </c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20"/>
    </row>
    <row r="22" spans="1:99" ht="15.75" x14ac:dyDescent="0.25">
      <c r="A22" s="20" t="s">
        <v>164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5"/>
      <c r="BX22" s="15"/>
      <c r="BY22" s="15"/>
      <c r="BZ22" s="15"/>
      <c r="CA22" s="15"/>
      <c r="CB22" s="15"/>
      <c r="CC22" s="15"/>
      <c r="CD22" s="15"/>
      <c r="CE22" s="15"/>
      <c r="CF22" s="21"/>
      <c r="CG22" s="15"/>
      <c r="CH22" s="118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20"/>
    </row>
    <row r="23" spans="1:99" ht="15.75" x14ac:dyDescent="0.25">
      <c r="A23" s="19" t="s">
        <v>165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5"/>
      <c r="BX23" s="15"/>
      <c r="BY23" s="15"/>
      <c r="BZ23" s="15"/>
      <c r="CA23" s="15"/>
      <c r="CB23" s="15"/>
      <c r="CC23" s="15"/>
      <c r="CD23" s="15"/>
      <c r="CE23" s="15"/>
      <c r="CF23" s="21"/>
      <c r="CG23" s="15"/>
      <c r="CH23" s="118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20"/>
    </row>
    <row r="24" spans="1:99" ht="1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15"/>
      <c r="BN24" s="15"/>
      <c r="BO24" s="15"/>
      <c r="BP24" s="15"/>
      <c r="BQ24" s="15"/>
      <c r="BR24" s="18"/>
      <c r="BS24" s="18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5"/>
      <c r="CH24" s="129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13" customFormat="1" ht="15.75" x14ac:dyDescent="0.25">
      <c r="A25" s="23" t="s">
        <v>145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37" t="s">
        <v>170</v>
      </c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4"/>
      <c r="CG25" s="23"/>
      <c r="CH25" s="132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4"/>
    </row>
    <row r="26" spans="1:99" s="13" customFormat="1" ht="30.7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23"/>
      <c r="BR26" s="23"/>
      <c r="BS26" s="23"/>
      <c r="BT26" s="23"/>
      <c r="BU26" s="135" t="s">
        <v>154</v>
      </c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6"/>
      <c r="CH26" s="132" t="s">
        <v>190</v>
      </c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4"/>
    </row>
    <row r="27" spans="1:99" s="13" customFormat="1" ht="15.75" x14ac:dyDescent="0.25">
      <c r="A27" s="25" t="s">
        <v>146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6" t="s">
        <v>147</v>
      </c>
      <c r="CG27" s="23"/>
      <c r="CH27" s="124" t="s">
        <v>148</v>
      </c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6"/>
    </row>
    <row r="28" spans="1:99" s="13" customFormat="1" ht="15.75" x14ac:dyDescent="0.25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5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1:99" ht="15.75" x14ac:dyDescent="0.25">
      <c r="A29" s="19" t="s">
        <v>149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5"/>
      <c r="AF29" s="29"/>
      <c r="AG29" s="29"/>
      <c r="AH29" s="29"/>
      <c r="AI29" s="29"/>
      <c r="AJ29" s="29"/>
      <c r="AK29" s="29"/>
      <c r="AL29" s="29"/>
      <c r="AM29" s="29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</row>
    <row r="30" spans="1:99" ht="15.75" x14ac:dyDescent="0.25">
      <c r="A30" s="19" t="s">
        <v>150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5"/>
      <c r="AF30" s="29"/>
      <c r="AG30" s="29"/>
      <c r="AH30" s="29"/>
      <c r="AI30" s="29"/>
      <c r="AJ30" s="29"/>
      <c r="AK30" s="29"/>
      <c r="AL30" s="29"/>
      <c r="AM30" s="29"/>
      <c r="AN30" s="30"/>
      <c r="AO30" s="30"/>
      <c r="AP30" s="30"/>
      <c r="AQ30" s="30"/>
      <c r="AR30" s="30"/>
      <c r="AS30" s="30"/>
      <c r="AT30" s="30"/>
      <c r="AU30" s="30"/>
      <c r="AV30" s="30"/>
      <c r="AW30" s="127" t="s">
        <v>168</v>
      </c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</row>
    <row r="31" spans="1:99" ht="15.75" x14ac:dyDescent="0.25">
      <c r="A31" s="1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31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2"/>
      <c r="CI31" s="32"/>
      <c r="CJ31" s="32"/>
      <c r="CK31" s="32"/>
      <c r="CL31" s="32"/>
      <c r="CM31" s="32"/>
      <c r="CN31" s="15"/>
      <c r="CO31" s="15"/>
      <c r="CP31" s="15"/>
      <c r="CQ31" s="15"/>
      <c r="CR31" s="15"/>
      <c r="CS31" s="15"/>
      <c r="CT31" s="15"/>
      <c r="CU31" s="15"/>
    </row>
    <row r="32" spans="1:99" ht="15.75" x14ac:dyDescent="0.25">
      <c r="A32" s="19" t="s">
        <v>151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</row>
    <row r="33" spans="1:99" ht="15.75" x14ac:dyDescent="0.25">
      <c r="A33" s="19" t="s">
        <v>152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1:99" ht="15.75" x14ac:dyDescent="0.25">
      <c r="A34" s="19" t="s">
        <v>153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33"/>
      <c r="AO34" s="33"/>
      <c r="AP34" s="33"/>
      <c r="AQ34" s="33"/>
      <c r="AR34" s="33"/>
      <c r="AS34" s="33"/>
      <c r="AT34" s="33"/>
      <c r="AU34" s="33"/>
      <c r="AV34" s="128" t="s">
        <v>169</v>
      </c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</row>
    <row r="35" spans="1:99" ht="15.75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</row>
    <row r="36" spans="1:99" ht="15.75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</sheetData>
  <mergeCells count="37">
    <mergeCell ref="CH27:CU27"/>
    <mergeCell ref="AW30:CU30"/>
    <mergeCell ref="AV34:CU34"/>
    <mergeCell ref="CH24:CU24"/>
    <mergeCell ref="CH22:CU22"/>
    <mergeCell ref="CH26:CU26"/>
    <mergeCell ref="BU26:CG26"/>
    <mergeCell ref="AF25:BP25"/>
    <mergeCell ref="CH25:CU25"/>
    <mergeCell ref="CH23:CU23"/>
    <mergeCell ref="CH20:CU20"/>
    <mergeCell ref="AW14:AZ14"/>
    <mergeCell ref="CH17:CU17"/>
    <mergeCell ref="CH18:CU18"/>
    <mergeCell ref="CH19:CU19"/>
    <mergeCell ref="CH16:CU16"/>
    <mergeCell ref="AZ1:CU1"/>
    <mergeCell ref="AZ2:CU2"/>
    <mergeCell ref="AZ3:CU3"/>
    <mergeCell ref="AZ4:CU4"/>
    <mergeCell ref="AZ5:CU5"/>
    <mergeCell ref="AC18:AT18"/>
    <mergeCell ref="AC21:BV23"/>
    <mergeCell ref="AZ6:CU6"/>
    <mergeCell ref="BG11:BJ11"/>
    <mergeCell ref="BN11:CE11"/>
    <mergeCell ref="CF11:CI11"/>
    <mergeCell ref="AZ7:CU7"/>
    <mergeCell ref="AZ8:CU8"/>
    <mergeCell ref="AZ9:BQ9"/>
    <mergeCell ref="BT9:CU9"/>
    <mergeCell ref="AZ10:BQ10"/>
    <mergeCell ref="BT10:CU10"/>
    <mergeCell ref="A13:CU13"/>
    <mergeCell ref="Z18:AB18"/>
    <mergeCell ref="BB18:BD18"/>
    <mergeCell ref="CH21:CU21"/>
  </mergeCells>
  <pageMargins left="1.3779527559055118" right="0.39370078740157483" top="0.78740157480314965" bottom="0.78740157480314965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33" sqref="C33"/>
    </sheetView>
  </sheetViews>
  <sheetFormatPr defaultRowHeight="15" x14ac:dyDescent="0.25"/>
  <cols>
    <col min="1" max="1" width="6.42578125" customWidth="1"/>
    <col min="2" max="2" width="56.28515625" customWidth="1"/>
    <col min="3" max="3" width="18.42578125" style="49" customWidth="1"/>
  </cols>
  <sheetData>
    <row r="1" spans="1:3" ht="15.75" x14ac:dyDescent="0.25">
      <c r="A1" s="1"/>
      <c r="B1" s="1"/>
      <c r="C1" s="48" t="s">
        <v>20</v>
      </c>
    </row>
    <row r="2" spans="1:3" ht="15.75" x14ac:dyDescent="0.25">
      <c r="A2" s="1"/>
      <c r="B2" s="1"/>
      <c r="C2" s="48"/>
    </row>
    <row r="3" spans="1:3" ht="18.75" x14ac:dyDescent="0.3">
      <c r="A3" s="141" t="s">
        <v>92</v>
      </c>
      <c r="B3" s="141"/>
      <c r="C3" s="141"/>
    </row>
    <row r="4" spans="1:3" ht="18.75" x14ac:dyDescent="0.3">
      <c r="A4" s="142" t="s">
        <v>275</v>
      </c>
      <c r="B4" s="142"/>
      <c r="C4" s="142"/>
    </row>
    <row r="5" spans="1:3" ht="15.75" x14ac:dyDescent="0.25">
      <c r="A5" s="143" t="s">
        <v>19</v>
      </c>
      <c r="B5" s="143"/>
      <c r="C5" s="143"/>
    </row>
    <row r="6" spans="1:3" ht="15.75" x14ac:dyDescent="0.25">
      <c r="A6" s="1"/>
      <c r="B6" s="1"/>
      <c r="C6" s="48"/>
    </row>
    <row r="7" spans="1:3" s="44" customFormat="1" ht="31.5" x14ac:dyDescent="0.25">
      <c r="A7" s="36" t="s">
        <v>166</v>
      </c>
      <c r="B7" s="46" t="s">
        <v>0</v>
      </c>
      <c r="C7" s="47" t="s">
        <v>1</v>
      </c>
    </row>
    <row r="8" spans="1:3" ht="15.75" x14ac:dyDescent="0.25">
      <c r="A8" s="2">
        <v>1</v>
      </c>
      <c r="B8" s="2">
        <v>2</v>
      </c>
      <c r="C8" s="50">
        <v>3</v>
      </c>
    </row>
    <row r="9" spans="1:3" ht="15.75" x14ac:dyDescent="0.25">
      <c r="A9" s="3" t="s">
        <v>35</v>
      </c>
      <c r="B9" s="35" t="s">
        <v>2</v>
      </c>
      <c r="C9" s="51">
        <v>363799.27056999999</v>
      </c>
    </row>
    <row r="10" spans="1:3" ht="15.75" x14ac:dyDescent="0.25">
      <c r="A10" s="144" t="s">
        <v>21</v>
      </c>
      <c r="B10" s="4" t="s">
        <v>3</v>
      </c>
      <c r="C10" s="140">
        <v>414601.91853000002</v>
      </c>
    </row>
    <row r="11" spans="1:3" ht="15.75" x14ac:dyDescent="0.25">
      <c r="A11" s="139"/>
      <c r="B11" s="4" t="s">
        <v>4</v>
      </c>
      <c r="C11" s="140"/>
    </row>
    <row r="12" spans="1:3" ht="15.75" x14ac:dyDescent="0.25">
      <c r="A12" s="139" t="s">
        <v>22</v>
      </c>
      <c r="B12" s="5" t="s">
        <v>5</v>
      </c>
      <c r="C12" s="140">
        <v>252788.05476999999</v>
      </c>
    </row>
    <row r="13" spans="1:3" ht="15.75" x14ac:dyDescent="0.25">
      <c r="A13" s="139"/>
      <c r="B13" s="5" t="s">
        <v>6</v>
      </c>
      <c r="C13" s="140"/>
    </row>
    <row r="14" spans="1:3" ht="20.25" customHeight="1" x14ac:dyDescent="0.25">
      <c r="A14" s="3" t="s">
        <v>23</v>
      </c>
      <c r="B14" s="6" t="s">
        <v>7</v>
      </c>
      <c r="C14" s="51">
        <v>78334.138709999999</v>
      </c>
    </row>
    <row r="15" spans="1:3" ht="15.75" x14ac:dyDescent="0.25">
      <c r="A15" s="138" t="s">
        <v>24</v>
      </c>
      <c r="B15" s="5" t="s">
        <v>5</v>
      </c>
      <c r="C15" s="140">
        <v>44839.625760000003</v>
      </c>
    </row>
    <row r="16" spans="1:3" ht="15.75" x14ac:dyDescent="0.25">
      <c r="A16" s="139"/>
      <c r="B16" s="5" t="s">
        <v>6</v>
      </c>
      <c r="C16" s="140"/>
    </row>
    <row r="17" spans="1:3" ht="15.75" x14ac:dyDescent="0.25">
      <c r="A17" s="3" t="s">
        <v>29</v>
      </c>
      <c r="B17" s="35" t="s">
        <v>8</v>
      </c>
      <c r="C17" s="51">
        <v>1584.8416999999999</v>
      </c>
    </row>
    <row r="18" spans="1:3" ht="15.75" x14ac:dyDescent="0.25">
      <c r="A18" s="139" t="s">
        <v>25</v>
      </c>
      <c r="B18" s="4" t="s">
        <v>3</v>
      </c>
      <c r="C18" s="140">
        <v>1584.8416999999999</v>
      </c>
    </row>
    <row r="19" spans="1:3" ht="15.75" x14ac:dyDescent="0.25">
      <c r="A19" s="139"/>
      <c r="B19" s="4" t="s">
        <v>9</v>
      </c>
      <c r="C19" s="140"/>
    </row>
    <row r="20" spans="1:3" ht="15.75" x14ac:dyDescent="0.25">
      <c r="A20" s="138" t="s">
        <v>26</v>
      </c>
      <c r="B20" s="7" t="s">
        <v>5</v>
      </c>
      <c r="C20" s="140">
        <v>1584.8416999999999</v>
      </c>
    </row>
    <row r="21" spans="1:3" ht="20.25" customHeight="1" x14ac:dyDescent="0.25">
      <c r="A21" s="139"/>
      <c r="B21" s="7" t="s">
        <v>10</v>
      </c>
      <c r="C21" s="140"/>
    </row>
    <row r="22" spans="1:3" ht="15.75" x14ac:dyDescent="0.25">
      <c r="A22" s="3"/>
      <c r="B22" s="35"/>
      <c r="C22" s="51"/>
    </row>
    <row r="23" spans="1:3" ht="33" customHeight="1" x14ac:dyDescent="0.25">
      <c r="A23" s="3" t="s">
        <v>27</v>
      </c>
      <c r="B23" s="7" t="s">
        <v>11</v>
      </c>
      <c r="C23" s="51" t="s">
        <v>171</v>
      </c>
    </row>
    <row r="24" spans="1:3" ht="15.75" x14ac:dyDescent="0.25">
      <c r="A24" s="3" t="s">
        <v>28</v>
      </c>
      <c r="B24" s="4" t="s">
        <v>12</v>
      </c>
      <c r="C24" s="51" t="s">
        <v>171</v>
      </c>
    </row>
    <row r="25" spans="1:3" ht="15.75" customHeight="1" x14ac:dyDescent="0.25">
      <c r="A25" s="3" t="s">
        <v>30</v>
      </c>
      <c r="B25" s="4" t="s">
        <v>13</v>
      </c>
      <c r="C25" s="51">
        <v>5669.9793600000003</v>
      </c>
    </row>
    <row r="26" spans="1:3" ht="19.5" customHeight="1" x14ac:dyDescent="0.25">
      <c r="A26" s="3" t="s">
        <v>31</v>
      </c>
      <c r="B26" s="4" t="s">
        <v>14</v>
      </c>
      <c r="C26" s="51">
        <v>752.06724999999994</v>
      </c>
    </row>
    <row r="27" spans="1:3" ht="15.75" x14ac:dyDescent="0.25">
      <c r="A27" s="3" t="s">
        <v>36</v>
      </c>
      <c r="B27" s="35" t="s">
        <v>15</v>
      </c>
      <c r="C27" s="51">
        <v>2936.2815999999998</v>
      </c>
    </row>
    <row r="28" spans="1:3" ht="15.75" x14ac:dyDescent="0.25">
      <c r="A28" s="139" t="s">
        <v>32</v>
      </c>
      <c r="B28" s="4" t="s">
        <v>3</v>
      </c>
      <c r="C28" s="140" t="s">
        <v>171</v>
      </c>
    </row>
    <row r="29" spans="1:3" ht="15.75" x14ac:dyDescent="0.25">
      <c r="A29" s="139"/>
      <c r="B29" s="4" t="s">
        <v>16</v>
      </c>
      <c r="C29" s="140"/>
    </row>
    <row r="30" spans="1:3" ht="15.75" x14ac:dyDescent="0.25">
      <c r="A30" s="3" t="s">
        <v>33</v>
      </c>
      <c r="B30" s="4" t="s">
        <v>17</v>
      </c>
      <c r="C30" s="51">
        <v>21936.281599999998</v>
      </c>
    </row>
    <row r="31" spans="1:3" ht="15.75" x14ac:dyDescent="0.25">
      <c r="A31" s="138" t="s">
        <v>34</v>
      </c>
      <c r="B31" s="5" t="s">
        <v>5</v>
      </c>
      <c r="C31" s="140">
        <v>3340.69902</v>
      </c>
    </row>
    <row r="32" spans="1:3" ht="19.5" customHeight="1" x14ac:dyDescent="0.25">
      <c r="A32" s="139"/>
      <c r="B32" s="5" t="s">
        <v>18</v>
      </c>
      <c r="C32" s="140"/>
    </row>
  </sheetData>
  <mergeCells count="17">
    <mergeCell ref="A3:C3"/>
    <mergeCell ref="A4:C4"/>
    <mergeCell ref="A5:C5"/>
    <mergeCell ref="A18:A19"/>
    <mergeCell ref="C18:C19"/>
    <mergeCell ref="A10:A11"/>
    <mergeCell ref="C10:C11"/>
    <mergeCell ref="A12:A13"/>
    <mergeCell ref="C12:C13"/>
    <mergeCell ref="A15:A16"/>
    <mergeCell ref="C15:C16"/>
    <mergeCell ref="A31:A32"/>
    <mergeCell ref="C31:C32"/>
    <mergeCell ref="A20:A21"/>
    <mergeCell ref="C20:C21"/>
    <mergeCell ref="A28:A29"/>
    <mergeCell ref="C28:C29"/>
  </mergeCells>
  <pageMargins left="1.3779527559055118" right="0.39370078740157483" top="0.78740157480314965" bottom="0.78740157480314965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8"/>
  <sheetViews>
    <sheetView zoomScale="130" zoomScaleNormal="130" workbookViewId="0">
      <selection activeCell="A98" sqref="A98"/>
    </sheetView>
  </sheetViews>
  <sheetFormatPr defaultRowHeight="12" x14ac:dyDescent="0.2"/>
  <cols>
    <col min="1" max="1" width="24.5703125" style="76" customWidth="1"/>
    <col min="2" max="2" width="8" style="54" customWidth="1"/>
    <col min="3" max="3" width="9.5703125" style="77" customWidth="1"/>
    <col min="4" max="4" width="15.140625" style="77" customWidth="1"/>
    <col min="5" max="5" width="15.5703125" style="77" customWidth="1"/>
    <col min="6" max="6" width="16.42578125" style="77" customWidth="1"/>
    <col min="7" max="7" width="15.28515625" style="77" customWidth="1"/>
    <col min="8" max="8" width="15" style="77" customWidth="1"/>
    <col min="9" max="9" width="14.85546875" style="77" customWidth="1"/>
    <col min="10" max="110" width="9.140625" style="53"/>
    <col min="111" max="16384" width="9.140625" style="54"/>
  </cols>
  <sheetData>
    <row r="1" spans="1:110" x14ac:dyDescent="0.2">
      <c r="A1" s="52"/>
      <c r="B1" s="12"/>
      <c r="C1" s="85"/>
      <c r="D1" s="85"/>
      <c r="E1" s="85"/>
      <c r="F1" s="85"/>
      <c r="G1" s="85"/>
      <c r="H1" s="85"/>
      <c r="I1" s="85" t="s">
        <v>76</v>
      </c>
    </row>
    <row r="2" spans="1:110" x14ac:dyDescent="0.2">
      <c r="A2" s="52"/>
      <c r="B2" s="12"/>
      <c r="C2" s="85"/>
      <c r="D2" s="85"/>
      <c r="E2" s="85"/>
      <c r="F2" s="85"/>
      <c r="G2" s="85"/>
      <c r="H2" s="85"/>
      <c r="I2" s="85"/>
    </row>
    <row r="3" spans="1:110" x14ac:dyDescent="0.2">
      <c r="A3" s="155" t="s">
        <v>78</v>
      </c>
      <c r="B3" s="155"/>
      <c r="C3" s="155"/>
      <c r="D3" s="155"/>
      <c r="E3" s="155"/>
      <c r="F3" s="155"/>
      <c r="G3" s="155"/>
      <c r="H3" s="155"/>
      <c r="I3" s="155"/>
    </row>
    <row r="4" spans="1:110" x14ac:dyDescent="0.2">
      <c r="A4" s="145"/>
      <c r="B4" s="145"/>
      <c r="C4" s="145"/>
      <c r="D4" s="145" t="s">
        <v>276</v>
      </c>
      <c r="E4" s="145"/>
      <c r="F4" s="145"/>
      <c r="G4" s="145"/>
      <c r="H4" s="145"/>
      <c r="I4" s="145"/>
    </row>
    <row r="5" spans="1:110" x14ac:dyDescent="0.2">
      <c r="A5" s="52"/>
      <c r="B5" s="12"/>
      <c r="C5" s="85"/>
      <c r="D5" s="85"/>
      <c r="E5" s="85"/>
      <c r="F5" s="85"/>
      <c r="G5" s="85"/>
      <c r="H5" s="85"/>
      <c r="I5" s="85"/>
    </row>
    <row r="6" spans="1:110" s="56" customFormat="1" ht="25.5" customHeight="1" x14ac:dyDescent="0.25">
      <c r="A6" s="146" t="s">
        <v>0</v>
      </c>
      <c r="B6" s="146" t="s">
        <v>37</v>
      </c>
      <c r="C6" s="146" t="s">
        <v>66</v>
      </c>
      <c r="D6" s="146" t="s">
        <v>38</v>
      </c>
      <c r="E6" s="146"/>
      <c r="F6" s="146"/>
      <c r="G6" s="146"/>
      <c r="H6" s="146"/>
      <c r="I6" s="14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</row>
    <row r="7" spans="1:110" s="56" customFormat="1" x14ac:dyDescent="0.25">
      <c r="A7" s="146"/>
      <c r="B7" s="146"/>
      <c r="C7" s="146"/>
      <c r="D7" s="146" t="s">
        <v>39</v>
      </c>
      <c r="E7" s="146" t="s">
        <v>5</v>
      </c>
      <c r="F7" s="146"/>
      <c r="G7" s="146"/>
      <c r="H7" s="146"/>
      <c r="I7" s="14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</row>
    <row r="8" spans="1:110" s="56" customFormat="1" ht="79.5" customHeight="1" x14ac:dyDescent="0.25">
      <c r="A8" s="146"/>
      <c r="B8" s="146"/>
      <c r="C8" s="146"/>
      <c r="D8" s="146"/>
      <c r="E8" s="146" t="s">
        <v>77</v>
      </c>
      <c r="F8" s="147" t="s">
        <v>103</v>
      </c>
      <c r="G8" s="146" t="s">
        <v>40</v>
      </c>
      <c r="H8" s="146" t="s">
        <v>41</v>
      </c>
      <c r="I8" s="14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</row>
    <row r="9" spans="1:110" s="56" customFormat="1" ht="33" customHeight="1" x14ac:dyDescent="0.25">
      <c r="A9" s="146"/>
      <c r="B9" s="146"/>
      <c r="C9" s="146"/>
      <c r="D9" s="146"/>
      <c r="E9" s="146"/>
      <c r="F9" s="148"/>
      <c r="G9" s="146"/>
      <c r="H9" s="89" t="s">
        <v>39</v>
      </c>
      <c r="I9" s="89" t="s">
        <v>42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</row>
    <row r="10" spans="1:110" s="56" customFormat="1" x14ac:dyDescent="0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</row>
    <row r="11" spans="1:110" s="60" customFormat="1" ht="24" customHeight="1" x14ac:dyDescent="0.2">
      <c r="A11" s="57" t="s">
        <v>43</v>
      </c>
      <c r="B11" s="89">
        <v>100</v>
      </c>
      <c r="C11" s="89" t="s">
        <v>44</v>
      </c>
      <c r="D11" s="58">
        <f>E11+F11+G11+H11</f>
        <v>229227620</v>
      </c>
      <c r="E11" s="58">
        <f>E15</f>
        <v>164220620</v>
      </c>
      <c r="F11" s="58">
        <v>0</v>
      </c>
      <c r="G11" s="58">
        <v>0</v>
      </c>
      <c r="H11" s="58">
        <f>H12+H15+H17+H18+H20+H21</f>
        <v>65007000</v>
      </c>
      <c r="I11" s="58">
        <v>0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10" ht="14.25" customHeight="1" x14ac:dyDescent="0.2">
      <c r="A12" s="57" t="s">
        <v>5</v>
      </c>
      <c r="B12" s="146">
        <v>110</v>
      </c>
      <c r="C12" s="146">
        <v>120</v>
      </c>
      <c r="D12" s="149">
        <f>H12</f>
        <v>220000</v>
      </c>
      <c r="E12" s="149" t="s">
        <v>44</v>
      </c>
      <c r="F12" s="149" t="s">
        <v>44</v>
      </c>
      <c r="G12" s="149" t="s">
        <v>44</v>
      </c>
      <c r="H12" s="149">
        <v>220000</v>
      </c>
      <c r="I12" s="149" t="s">
        <v>44</v>
      </c>
    </row>
    <row r="13" spans="1:110" ht="15.75" customHeight="1" x14ac:dyDescent="0.2">
      <c r="A13" s="57" t="s">
        <v>45</v>
      </c>
      <c r="B13" s="146"/>
      <c r="C13" s="146"/>
      <c r="D13" s="149"/>
      <c r="E13" s="149"/>
      <c r="F13" s="149"/>
      <c r="G13" s="149"/>
      <c r="H13" s="149"/>
      <c r="I13" s="149"/>
    </row>
    <row r="14" spans="1:110" x14ac:dyDescent="0.2">
      <c r="A14" s="57"/>
      <c r="B14" s="89"/>
      <c r="C14" s="89"/>
      <c r="D14" s="87"/>
      <c r="E14" s="87"/>
      <c r="F14" s="87"/>
      <c r="G14" s="87"/>
      <c r="H14" s="87"/>
      <c r="I14" s="87"/>
    </row>
    <row r="15" spans="1:110" ht="18" customHeight="1" x14ac:dyDescent="0.2">
      <c r="A15" s="57" t="s">
        <v>46</v>
      </c>
      <c r="B15" s="89">
        <v>120</v>
      </c>
      <c r="C15" s="89">
        <v>130</v>
      </c>
      <c r="D15" s="87">
        <f>E15+H15</f>
        <v>229007620</v>
      </c>
      <c r="E15" s="87">
        <v>164220620</v>
      </c>
      <c r="F15" s="87" t="s">
        <v>44</v>
      </c>
      <c r="G15" s="87" t="s">
        <v>44</v>
      </c>
      <c r="H15" s="87">
        <v>64787000</v>
      </c>
      <c r="I15" s="87">
        <v>0</v>
      </c>
    </row>
    <row r="16" spans="1:110" x14ac:dyDescent="0.2">
      <c r="A16" s="57"/>
      <c r="B16" s="89"/>
      <c r="C16" s="89"/>
      <c r="D16" s="87"/>
      <c r="E16" s="87"/>
      <c r="F16" s="87"/>
      <c r="G16" s="87"/>
      <c r="H16" s="87"/>
      <c r="I16" s="87"/>
    </row>
    <row r="17" spans="1:110" ht="37.5" customHeight="1" x14ac:dyDescent="0.2">
      <c r="A17" s="94" t="s">
        <v>47</v>
      </c>
      <c r="B17" s="89">
        <v>130</v>
      </c>
      <c r="C17" s="89" t="s">
        <v>173</v>
      </c>
      <c r="D17" s="87">
        <v>0</v>
      </c>
      <c r="E17" s="87" t="s">
        <v>44</v>
      </c>
      <c r="F17" s="87" t="s">
        <v>44</v>
      </c>
      <c r="G17" s="87" t="s">
        <v>44</v>
      </c>
      <c r="H17" s="87"/>
      <c r="I17" s="87" t="s">
        <v>44</v>
      </c>
    </row>
    <row r="18" spans="1:110" ht="64.5" customHeight="1" x14ac:dyDescent="0.2">
      <c r="A18" s="94" t="s">
        <v>48</v>
      </c>
      <c r="B18" s="89">
        <v>140</v>
      </c>
      <c r="C18" s="89" t="s">
        <v>173</v>
      </c>
      <c r="D18" s="87">
        <v>0</v>
      </c>
      <c r="E18" s="87" t="s">
        <v>44</v>
      </c>
      <c r="F18" s="87" t="s">
        <v>44</v>
      </c>
      <c r="G18" s="87" t="s">
        <v>44</v>
      </c>
      <c r="H18" s="87">
        <v>0</v>
      </c>
      <c r="I18" s="87" t="s">
        <v>44</v>
      </c>
    </row>
    <row r="19" spans="1:110" ht="25.5" customHeight="1" x14ac:dyDescent="0.2">
      <c r="A19" s="94" t="s">
        <v>49</v>
      </c>
      <c r="B19" s="89">
        <v>150</v>
      </c>
      <c r="C19" s="89" t="s">
        <v>173</v>
      </c>
      <c r="D19" s="87">
        <v>0</v>
      </c>
      <c r="E19" s="87" t="s">
        <v>44</v>
      </c>
      <c r="F19" s="87">
        <v>0</v>
      </c>
      <c r="G19" s="87">
        <v>0</v>
      </c>
      <c r="H19" s="87" t="s">
        <v>44</v>
      </c>
      <c r="I19" s="87" t="s">
        <v>44</v>
      </c>
    </row>
    <row r="20" spans="1:110" ht="17.25" customHeight="1" x14ac:dyDescent="0.2">
      <c r="A20" s="57" t="s">
        <v>50</v>
      </c>
      <c r="B20" s="89">
        <v>160</v>
      </c>
      <c r="C20" s="89">
        <v>180</v>
      </c>
      <c r="D20" s="87">
        <f>H20</f>
        <v>0</v>
      </c>
      <c r="E20" s="87" t="s">
        <v>44</v>
      </c>
      <c r="F20" s="87" t="s">
        <v>44</v>
      </c>
      <c r="G20" s="87" t="s">
        <v>44</v>
      </c>
      <c r="H20" s="87">
        <v>0</v>
      </c>
      <c r="I20" s="87">
        <v>0</v>
      </c>
    </row>
    <row r="21" spans="1:110" ht="20.25" customHeight="1" x14ac:dyDescent="0.2">
      <c r="A21" s="57" t="s">
        <v>51</v>
      </c>
      <c r="B21" s="89">
        <v>180</v>
      </c>
      <c r="C21" s="89" t="s">
        <v>173</v>
      </c>
      <c r="D21" s="87">
        <v>0</v>
      </c>
      <c r="E21" s="87" t="s">
        <v>44</v>
      </c>
      <c r="F21" s="87" t="s">
        <v>44</v>
      </c>
      <c r="G21" s="87" t="s">
        <v>44</v>
      </c>
      <c r="H21" s="87"/>
      <c r="I21" s="87" t="s">
        <v>44</v>
      </c>
    </row>
    <row r="22" spans="1:110" x14ac:dyDescent="0.2">
      <c r="A22" s="57"/>
      <c r="B22" s="89"/>
      <c r="C22" s="89"/>
      <c r="D22" s="87"/>
      <c r="E22" s="87"/>
      <c r="F22" s="87"/>
      <c r="G22" s="87"/>
      <c r="H22" s="87"/>
      <c r="I22" s="87"/>
    </row>
    <row r="23" spans="1:110" s="60" customFormat="1" ht="24" customHeight="1" x14ac:dyDescent="0.2">
      <c r="A23" s="57" t="s">
        <v>52</v>
      </c>
      <c r="B23" s="89">
        <v>200</v>
      </c>
      <c r="C23" s="89" t="s">
        <v>44</v>
      </c>
      <c r="D23" s="58">
        <f>E23+H23+F23</f>
        <v>229737451.69999999</v>
      </c>
      <c r="E23" s="58">
        <f>E24+E45+E62</f>
        <v>164220620</v>
      </c>
      <c r="F23" s="58">
        <v>0</v>
      </c>
      <c r="G23" s="58">
        <v>0</v>
      </c>
      <c r="H23" s="58">
        <f>H24+H45+H62+H54+H39</f>
        <v>65516831.700000003</v>
      </c>
      <c r="I23" s="58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</row>
    <row r="24" spans="1:110" ht="25.5" customHeight="1" x14ac:dyDescent="0.2">
      <c r="A24" s="57" t="s">
        <v>53</v>
      </c>
      <c r="B24" s="89">
        <v>210</v>
      </c>
      <c r="C24" s="89">
        <v>110</v>
      </c>
      <c r="D24" s="87">
        <f>E24+H24</f>
        <v>195087457</v>
      </c>
      <c r="E24" s="87">
        <f>E25+E29</f>
        <v>152273560</v>
      </c>
      <c r="F24" s="87">
        <v>0</v>
      </c>
      <c r="G24" s="87">
        <v>0</v>
      </c>
      <c r="H24" s="87">
        <f>H25</f>
        <v>42813897</v>
      </c>
      <c r="I24" s="87">
        <v>0</v>
      </c>
    </row>
    <row r="25" spans="1:110" ht="14.25" customHeight="1" x14ac:dyDescent="0.2">
      <c r="A25" s="57" t="s">
        <v>3</v>
      </c>
      <c r="B25" s="146">
        <v>211</v>
      </c>
      <c r="C25" s="146" t="s">
        <v>173</v>
      </c>
      <c r="D25" s="149">
        <f>E25+H25</f>
        <v>195087457</v>
      </c>
      <c r="E25" s="149">
        <f>E27+E28</f>
        <v>152273560</v>
      </c>
      <c r="F25" s="149">
        <v>0</v>
      </c>
      <c r="G25" s="149">
        <v>0</v>
      </c>
      <c r="H25" s="149">
        <f>H27+H28+H29</f>
        <v>42813897</v>
      </c>
      <c r="I25" s="149">
        <v>0</v>
      </c>
    </row>
    <row r="26" spans="1:110" ht="27.75" customHeight="1" x14ac:dyDescent="0.2">
      <c r="A26" s="57" t="s">
        <v>104</v>
      </c>
      <c r="B26" s="146"/>
      <c r="C26" s="146"/>
      <c r="D26" s="149"/>
      <c r="E26" s="149"/>
      <c r="F26" s="149"/>
      <c r="G26" s="149"/>
      <c r="H26" s="149"/>
      <c r="I26" s="149"/>
    </row>
    <row r="27" spans="1:110" s="65" customFormat="1" ht="17.25" customHeight="1" x14ac:dyDescent="0.2">
      <c r="A27" s="61" t="s">
        <v>109</v>
      </c>
      <c r="B27" s="62"/>
      <c r="C27" s="63">
        <v>111</v>
      </c>
      <c r="D27" s="90">
        <f>E27+H27</f>
        <v>149347080</v>
      </c>
      <c r="E27" s="90">
        <v>116953580</v>
      </c>
      <c r="F27" s="90">
        <v>0</v>
      </c>
      <c r="G27" s="90">
        <v>0</v>
      </c>
      <c r="H27" s="90">
        <v>32393500</v>
      </c>
      <c r="I27" s="90"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</row>
    <row r="28" spans="1:110" s="65" customFormat="1" x14ac:dyDescent="0.2">
      <c r="A28" s="61" t="s">
        <v>110</v>
      </c>
      <c r="B28" s="62"/>
      <c r="C28" s="63">
        <v>119</v>
      </c>
      <c r="D28" s="90">
        <f>E28+H28</f>
        <v>45702817</v>
      </c>
      <c r="E28" s="90">
        <v>35319980</v>
      </c>
      <c r="F28" s="90">
        <v>0</v>
      </c>
      <c r="G28" s="90">
        <v>0</v>
      </c>
      <c r="H28" s="90">
        <v>10382837</v>
      </c>
      <c r="I28" s="90"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</row>
    <row r="29" spans="1:110" ht="24" x14ac:dyDescent="0.2">
      <c r="A29" s="57" t="s">
        <v>108</v>
      </c>
      <c r="B29" s="89"/>
      <c r="C29" s="89">
        <v>112</v>
      </c>
      <c r="D29" s="90">
        <f>E29+H29</f>
        <v>37560</v>
      </c>
      <c r="E29" s="87">
        <f>E30+E31+E33</f>
        <v>0</v>
      </c>
      <c r="F29" s="87">
        <v>0</v>
      </c>
      <c r="G29" s="87">
        <v>0</v>
      </c>
      <c r="H29" s="90">
        <v>37560</v>
      </c>
      <c r="I29" s="87">
        <v>0</v>
      </c>
    </row>
    <row r="30" spans="1:110" s="68" customFormat="1" ht="34.5" customHeight="1" x14ac:dyDescent="0.2">
      <c r="A30" s="83" t="s">
        <v>105</v>
      </c>
      <c r="B30" s="63"/>
      <c r="C30" s="63" t="s">
        <v>173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</row>
    <row r="31" spans="1:110" s="68" customFormat="1" ht="47.25" customHeight="1" x14ac:dyDescent="0.2">
      <c r="A31" s="83" t="s">
        <v>182</v>
      </c>
      <c r="B31" s="63"/>
      <c r="C31" s="63" t="s">
        <v>173</v>
      </c>
      <c r="D31" s="90">
        <v>0</v>
      </c>
      <c r="E31" s="90">
        <v>0</v>
      </c>
      <c r="F31" s="90">
        <v>0</v>
      </c>
      <c r="G31" s="90">
        <v>0</v>
      </c>
      <c r="H31" s="90">
        <v>37560</v>
      </c>
      <c r="I31" s="90">
        <v>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</row>
    <row r="32" spans="1:110" s="68" customFormat="1" ht="73.5" customHeight="1" x14ac:dyDescent="0.2">
      <c r="A32" s="83" t="s">
        <v>106</v>
      </c>
      <c r="B32" s="63"/>
      <c r="C32" s="63" t="s">
        <v>173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</row>
    <row r="33" spans="1:110" s="68" customFormat="1" ht="86.25" customHeight="1" x14ac:dyDescent="0.2">
      <c r="A33" s="83" t="s">
        <v>107</v>
      </c>
      <c r="B33" s="63"/>
      <c r="C33" s="63" t="s">
        <v>173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</row>
    <row r="34" spans="1:110" ht="28.5" customHeight="1" x14ac:dyDescent="0.2">
      <c r="A34" s="57" t="s">
        <v>111</v>
      </c>
      <c r="B34" s="89"/>
      <c r="C34" s="89" t="s">
        <v>173</v>
      </c>
      <c r="D34" s="87">
        <v>0</v>
      </c>
      <c r="E34" s="87">
        <f>E35+E36+E37</f>
        <v>0</v>
      </c>
      <c r="F34" s="87">
        <v>0</v>
      </c>
      <c r="G34" s="87">
        <v>0</v>
      </c>
      <c r="H34" s="87">
        <v>0</v>
      </c>
      <c r="I34" s="87">
        <v>0</v>
      </c>
    </row>
    <row r="35" spans="1:110" s="65" customFormat="1" ht="27" customHeight="1" x14ac:dyDescent="0.2">
      <c r="A35" s="61" t="s">
        <v>112</v>
      </c>
      <c r="B35" s="62"/>
      <c r="C35" s="63" t="s">
        <v>173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</row>
    <row r="36" spans="1:110" s="65" customFormat="1" ht="39.75" customHeight="1" x14ac:dyDescent="0.2">
      <c r="A36" s="61" t="s">
        <v>113</v>
      </c>
      <c r="B36" s="62"/>
      <c r="C36" s="63" t="s">
        <v>173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</row>
    <row r="37" spans="1:110" s="65" customFormat="1" ht="28.5" customHeight="1" x14ac:dyDescent="0.2">
      <c r="A37" s="61" t="s">
        <v>114</v>
      </c>
      <c r="B37" s="62"/>
      <c r="C37" s="63" t="s">
        <v>173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</row>
    <row r="38" spans="1:110" x14ac:dyDescent="0.2">
      <c r="A38" s="57"/>
      <c r="B38" s="89"/>
      <c r="C38" s="89"/>
      <c r="D38" s="87"/>
      <c r="E38" s="87"/>
      <c r="F38" s="87"/>
      <c r="G38" s="87"/>
      <c r="H38" s="87"/>
      <c r="I38" s="87"/>
    </row>
    <row r="39" spans="1:110" ht="25.5" customHeight="1" x14ac:dyDescent="0.2">
      <c r="A39" s="57" t="s">
        <v>54</v>
      </c>
      <c r="B39" s="89">
        <v>220</v>
      </c>
      <c r="C39" s="89">
        <v>300</v>
      </c>
      <c r="D39" s="87">
        <v>90000</v>
      </c>
      <c r="E39" s="87">
        <f>E40+E42+E43</f>
        <v>0</v>
      </c>
      <c r="F39" s="87">
        <v>0</v>
      </c>
      <c r="G39" s="87">
        <v>0</v>
      </c>
      <c r="H39" s="87">
        <v>90000</v>
      </c>
      <c r="I39" s="87">
        <v>0</v>
      </c>
    </row>
    <row r="40" spans="1:110" ht="15.75" customHeight="1" x14ac:dyDescent="0.2">
      <c r="A40" s="57" t="s">
        <v>3</v>
      </c>
      <c r="B40" s="147"/>
      <c r="C40" s="147" t="s">
        <v>173</v>
      </c>
      <c r="D40" s="153">
        <v>0</v>
      </c>
      <c r="E40" s="150">
        <v>0</v>
      </c>
      <c r="F40" s="153">
        <v>0</v>
      </c>
      <c r="G40" s="153">
        <v>0</v>
      </c>
      <c r="H40" s="149">
        <v>0</v>
      </c>
      <c r="I40" s="149">
        <v>0</v>
      </c>
    </row>
    <row r="41" spans="1:110" s="68" customFormat="1" ht="27" customHeight="1" x14ac:dyDescent="0.2">
      <c r="A41" s="62" t="s">
        <v>129</v>
      </c>
      <c r="B41" s="148"/>
      <c r="C41" s="148"/>
      <c r="D41" s="154"/>
      <c r="E41" s="151"/>
      <c r="F41" s="154"/>
      <c r="G41" s="154"/>
      <c r="H41" s="149"/>
      <c r="I41" s="149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</row>
    <row r="42" spans="1:110" s="68" customFormat="1" ht="27" customHeight="1" x14ac:dyDescent="0.2">
      <c r="A42" s="62" t="s">
        <v>130</v>
      </c>
      <c r="B42" s="69"/>
      <c r="C42" s="63" t="s">
        <v>173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</row>
    <row r="43" spans="1:110" s="68" customFormat="1" ht="17.25" customHeight="1" x14ac:dyDescent="0.2">
      <c r="A43" s="61" t="s">
        <v>131</v>
      </c>
      <c r="B43" s="69"/>
      <c r="C43" s="63" t="s">
        <v>173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</row>
    <row r="44" spans="1:110" s="68" customFormat="1" x14ac:dyDescent="0.2">
      <c r="A44" s="61" t="s">
        <v>174</v>
      </c>
      <c r="B44" s="69"/>
      <c r="C44" s="63">
        <v>360</v>
      </c>
      <c r="D44" s="90">
        <v>90000</v>
      </c>
      <c r="E44" s="90">
        <v>0</v>
      </c>
      <c r="F44" s="90">
        <v>0</v>
      </c>
      <c r="G44" s="90">
        <v>0</v>
      </c>
      <c r="H44" s="90">
        <v>90000</v>
      </c>
      <c r="I44" s="90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</row>
    <row r="45" spans="1:110" ht="27" customHeight="1" x14ac:dyDescent="0.2">
      <c r="A45" s="57" t="s">
        <v>55</v>
      </c>
      <c r="B45" s="89">
        <v>230</v>
      </c>
      <c r="C45" s="89">
        <v>850</v>
      </c>
      <c r="D45" s="87">
        <f>E45+H45</f>
        <v>8785090</v>
      </c>
      <c r="E45" s="87">
        <f>E46+E48+E49+E50+E51</f>
        <v>6263990</v>
      </c>
      <c r="F45" s="87">
        <v>0</v>
      </c>
      <c r="G45" s="87">
        <v>0</v>
      </c>
      <c r="H45" s="87">
        <f>H46+H48+H49+H50+H51</f>
        <v>2521100</v>
      </c>
      <c r="I45" s="87">
        <v>0</v>
      </c>
    </row>
    <row r="46" spans="1:110" ht="15.75" customHeight="1" x14ac:dyDescent="0.2">
      <c r="A46" s="57" t="s">
        <v>3</v>
      </c>
      <c r="B46" s="147"/>
      <c r="C46" s="156">
        <v>851</v>
      </c>
      <c r="D46" s="150">
        <f>E46+H46</f>
        <v>7913400</v>
      </c>
      <c r="E46" s="150">
        <f>5896850-12400-132310</f>
        <v>5752140</v>
      </c>
      <c r="F46" s="153">
        <v>0</v>
      </c>
      <c r="G46" s="153">
        <v>0</v>
      </c>
      <c r="H46" s="152">
        <f>2161260</f>
        <v>2161260</v>
      </c>
      <c r="I46" s="149">
        <v>0</v>
      </c>
    </row>
    <row r="47" spans="1:110" ht="19.5" customHeight="1" x14ac:dyDescent="0.2">
      <c r="A47" s="61" t="s">
        <v>116</v>
      </c>
      <c r="B47" s="148"/>
      <c r="C47" s="157"/>
      <c r="D47" s="151"/>
      <c r="E47" s="151"/>
      <c r="F47" s="154"/>
      <c r="G47" s="154"/>
      <c r="H47" s="152"/>
      <c r="I47" s="149"/>
    </row>
    <row r="48" spans="1:110" s="68" customFormat="1" ht="19.5" customHeight="1" x14ac:dyDescent="0.2">
      <c r="A48" s="61" t="s">
        <v>115</v>
      </c>
      <c r="B48" s="63"/>
      <c r="C48" s="63">
        <v>851</v>
      </c>
      <c r="D48" s="90">
        <f>E48+H48</f>
        <v>638670</v>
      </c>
      <c r="E48" s="90">
        <f>583830-100000</f>
        <v>483830</v>
      </c>
      <c r="F48" s="90">
        <v>0</v>
      </c>
      <c r="G48" s="90">
        <v>0</v>
      </c>
      <c r="H48" s="90">
        <v>154840</v>
      </c>
      <c r="I48" s="90">
        <v>0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</row>
    <row r="49" spans="1:110" s="68" customFormat="1" x14ac:dyDescent="0.2">
      <c r="A49" s="61" t="s">
        <v>117</v>
      </c>
      <c r="B49" s="63"/>
      <c r="C49" s="63">
        <v>852</v>
      </c>
      <c r="D49" s="90">
        <f>E49+H49</f>
        <v>58020</v>
      </c>
      <c r="E49" s="90">
        <v>28020</v>
      </c>
      <c r="F49" s="90">
        <v>0</v>
      </c>
      <c r="G49" s="90">
        <v>0</v>
      </c>
      <c r="H49" s="90">
        <v>30000</v>
      </c>
      <c r="I49" s="90">
        <v>0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</row>
    <row r="50" spans="1:110" s="68" customFormat="1" ht="25.5" customHeight="1" x14ac:dyDescent="0.2">
      <c r="A50" s="62" t="s">
        <v>118</v>
      </c>
      <c r="B50" s="63"/>
      <c r="C50" s="63">
        <v>852</v>
      </c>
      <c r="D50" s="90">
        <f>E50+H50</f>
        <v>25000</v>
      </c>
      <c r="E50" s="90">
        <v>0</v>
      </c>
      <c r="F50" s="90">
        <v>0</v>
      </c>
      <c r="G50" s="90">
        <v>0</v>
      </c>
      <c r="H50" s="90">
        <v>25000</v>
      </c>
      <c r="I50" s="90">
        <v>0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</row>
    <row r="51" spans="1:110" s="68" customFormat="1" x14ac:dyDescent="0.2">
      <c r="A51" s="61" t="s">
        <v>181</v>
      </c>
      <c r="B51" s="63"/>
      <c r="C51" s="63">
        <v>853</v>
      </c>
      <c r="D51" s="90">
        <f>E51+H51</f>
        <v>150000</v>
      </c>
      <c r="E51" s="90">
        <v>0</v>
      </c>
      <c r="F51" s="90">
        <v>0</v>
      </c>
      <c r="G51" s="90">
        <v>0</v>
      </c>
      <c r="H51" s="90">
        <v>150000</v>
      </c>
      <c r="I51" s="90">
        <v>0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</row>
    <row r="52" spans="1:110" ht="29.25" customHeight="1" x14ac:dyDescent="0.2">
      <c r="A52" s="57" t="s">
        <v>65</v>
      </c>
      <c r="B52" s="89">
        <v>240</v>
      </c>
      <c r="C52" s="63" t="s">
        <v>173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</row>
    <row r="53" spans="1:110" x14ac:dyDescent="0.2">
      <c r="A53" s="57"/>
      <c r="B53" s="89"/>
      <c r="C53" s="89"/>
      <c r="D53" s="87"/>
      <c r="E53" s="87"/>
      <c r="F53" s="87"/>
      <c r="G53" s="87"/>
      <c r="H53" s="87"/>
      <c r="I53" s="87"/>
    </row>
    <row r="54" spans="1:110" ht="39" customHeight="1" x14ac:dyDescent="0.2">
      <c r="A54" s="57" t="s">
        <v>56</v>
      </c>
      <c r="B54" s="89">
        <v>250</v>
      </c>
      <c r="C54" s="63">
        <v>244</v>
      </c>
      <c r="D54" s="87">
        <f>E54+H54</f>
        <v>0</v>
      </c>
      <c r="E54" s="87">
        <f>E55+E57+E58</f>
        <v>0</v>
      </c>
      <c r="F54" s="87">
        <v>0</v>
      </c>
      <c r="G54" s="87">
        <v>0</v>
      </c>
      <c r="H54" s="87">
        <v>0</v>
      </c>
      <c r="I54" s="87">
        <v>0</v>
      </c>
    </row>
    <row r="55" spans="1:110" ht="15.75" customHeight="1" x14ac:dyDescent="0.2">
      <c r="A55" s="57" t="s">
        <v>3</v>
      </c>
      <c r="B55" s="147"/>
      <c r="C55" s="63" t="s">
        <v>173</v>
      </c>
      <c r="D55" s="150">
        <v>0</v>
      </c>
      <c r="E55" s="150">
        <v>0</v>
      </c>
      <c r="F55" s="150">
        <v>0</v>
      </c>
      <c r="G55" s="150">
        <v>0</v>
      </c>
      <c r="H55" s="152">
        <v>0</v>
      </c>
      <c r="I55" s="152">
        <v>0</v>
      </c>
    </row>
    <row r="56" spans="1:110" s="68" customFormat="1" ht="24.75" customHeight="1" x14ac:dyDescent="0.2">
      <c r="A56" s="61" t="s">
        <v>127</v>
      </c>
      <c r="B56" s="148"/>
      <c r="C56" s="63" t="s">
        <v>173</v>
      </c>
      <c r="D56" s="151"/>
      <c r="E56" s="151"/>
      <c r="F56" s="151"/>
      <c r="G56" s="151"/>
      <c r="H56" s="152"/>
      <c r="I56" s="152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</row>
    <row r="57" spans="1:110" s="68" customFormat="1" ht="15" customHeight="1" x14ac:dyDescent="0.2">
      <c r="A57" s="61" t="s">
        <v>122</v>
      </c>
      <c r="B57" s="69"/>
      <c r="C57" s="63" t="s">
        <v>173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</row>
    <row r="58" spans="1:110" s="68" customFormat="1" ht="23.25" customHeight="1" x14ac:dyDescent="0.2">
      <c r="A58" s="61" t="s">
        <v>128</v>
      </c>
      <c r="B58" s="69"/>
      <c r="C58" s="63" t="s">
        <v>173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</row>
    <row r="59" spans="1:110" x14ac:dyDescent="0.2">
      <c r="A59" s="57"/>
      <c r="B59" s="70"/>
      <c r="C59" s="89"/>
      <c r="D59" s="87"/>
      <c r="E59" s="87"/>
      <c r="F59" s="87"/>
      <c r="G59" s="87"/>
      <c r="H59" s="87"/>
      <c r="I59" s="87"/>
    </row>
    <row r="60" spans="1:110" ht="15.75" hidden="1" customHeight="1" x14ac:dyDescent="0.2">
      <c r="A60" s="57"/>
      <c r="B60" s="89"/>
      <c r="C60" s="89"/>
      <c r="D60" s="87"/>
      <c r="E60" s="87"/>
      <c r="F60" s="87"/>
      <c r="G60" s="87"/>
      <c r="H60" s="87"/>
      <c r="I60" s="87"/>
    </row>
    <row r="61" spans="1:110" ht="15.75" hidden="1" customHeight="1" x14ac:dyDescent="0.2">
      <c r="A61" s="57"/>
      <c r="B61" s="89"/>
      <c r="C61" s="89"/>
      <c r="D61" s="87"/>
      <c r="E61" s="87"/>
      <c r="F61" s="87"/>
      <c r="G61" s="87"/>
      <c r="H61" s="87"/>
      <c r="I61" s="87"/>
    </row>
    <row r="62" spans="1:110" ht="25.5" customHeight="1" x14ac:dyDescent="0.2">
      <c r="A62" s="57" t="s">
        <v>57</v>
      </c>
      <c r="B62" s="89">
        <v>260</v>
      </c>
      <c r="C62" s="89">
        <v>244</v>
      </c>
      <c r="D62" s="87">
        <f>D63+D65+D66+D70+D71+D74+D75+D79+D73</f>
        <v>25774904.699999999</v>
      </c>
      <c r="E62" s="87">
        <f>E63+E65+E66+E70+E71+E74+E75+E79</f>
        <v>5683070</v>
      </c>
      <c r="F62" s="91">
        <v>0</v>
      </c>
      <c r="G62" s="87">
        <v>0</v>
      </c>
      <c r="H62" s="87">
        <f>H63+H65+H66+H70+H71+H74+H75+H79</f>
        <v>20091834.699999999</v>
      </c>
      <c r="I62" s="87">
        <v>0</v>
      </c>
    </row>
    <row r="63" spans="1:110" ht="15.75" customHeight="1" x14ac:dyDescent="0.2">
      <c r="A63" s="57" t="s">
        <v>3</v>
      </c>
      <c r="B63" s="147"/>
      <c r="C63" s="147">
        <v>244</v>
      </c>
      <c r="D63" s="150">
        <f>E63+H63</f>
        <v>489000</v>
      </c>
      <c r="E63" s="150">
        <v>0</v>
      </c>
      <c r="F63" s="153">
        <v>0</v>
      </c>
      <c r="G63" s="153">
        <v>0</v>
      </c>
      <c r="H63" s="152">
        <v>489000</v>
      </c>
      <c r="I63" s="149">
        <v>0</v>
      </c>
    </row>
    <row r="64" spans="1:110" s="68" customFormat="1" x14ac:dyDescent="0.2">
      <c r="A64" s="61" t="s">
        <v>121</v>
      </c>
      <c r="B64" s="148"/>
      <c r="C64" s="148"/>
      <c r="D64" s="151"/>
      <c r="E64" s="151"/>
      <c r="F64" s="154"/>
      <c r="G64" s="154"/>
      <c r="H64" s="152"/>
      <c r="I64" s="149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</row>
    <row r="65" spans="1:110" s="65" customFormat="1" x14ac:dyDescent="0.2">
      <c r="A65" s="61" t="s">
        <v>122</v>
      </c>
      <c r="B65" s="71"/>
      <c r="C65" s="88">
        <v>244</v>
      </c>
      <c r="D65" s="86">
        <f>E65+H65</f>
        <v>830445</v>
      </c>
      <c r="E65" s="86">
        <v>0</v>
      </c>
      <c r="F65" s="86">
        <v>0</v>
      </c>
      <c r="G65" s="86">
        <v>0</v>
      </c>
      <c r="H65" s="90">
        <v>830445</v>
      </c>
      <c r="I65" s="90">
        <v>0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</row>
    <row r="66" spans="1:110" s="65" customFormat="1" x14ac:dyDescent="0.2">
      <c r="A66" s="61" t="s">
        <v>123</v>
      </c>
      <c r="B66" s="62"/>
      <c r="C66" s="63">
        <v>244</v>
      </c>
      <c r="D66" s="86">
        <f t="shared" ref="D66:D80" si="0">E66+H66</f>
        <v>10499171</v>
      </c>
      <c r="E66" s="90">
        <f>E67+E68+E69</f>
        <v>5393010</v>
      </c>
      <c r="F66" s="90">
        <v>0</v>
      </c>
      <c r="G66" s="90">
        <v>0</v>
      </c>
      <c r="H66" s="90">
        <f>H67+H68+H69</f>
        <v>5106161</v>
      </c>
      <c r="I66" s="90">
        <v>0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</row>
    <row r="67" spans="1:110" s="65" customFormat="1" x14ac:dyDescent="0.2">
      <c r="A67" s="61" t="s">
        <v>124</v>
      </c>
      <c r="B67" s="62"/>
      <c r="C67" s="63"/>
      <c r="D67" s="86">
        <f t="shared" si="0"/>
        <v>3041537</v>
      </c>
      <c r="E67" s="90">
        <v>1558540</v>
      </c>
      <c r="F67" s="90">
        <v>0</v>
      </c>
      <c r="G67" s="90">
        <v>0</v>
      </c>
      <c r="H67" s="90">
        <v>1482997</v>
      </c>
      <c r="I67" s="90">
        <v>0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</row>
    <row r="68" spans="1:110" s="65" customFormat="1" x14ac:dyDescent="0.2">
      <c r="A68" s="61" t="s">
        <v>125</v>
      </c>
      <c r="B68" s="62"/>
      <c r="C68" s="63"/>
      <c r="D68" s="86">
        <f t="shared" si="0"/>
        <v>6096597</v>
      </c>
      <c r="E68" s="90">
        <f>4194659-300000-435776</f>
        <v>3458883</v>
      </c>
      <c r="F68" s="90">
        <v>0</v>
      </c>
      <c r="G68" s="90">
        <v>0</v>
      </c>
      <c r="H68" s="90">
        <v>2637714</v>
      </c>
      <c r="I68" s="90"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</row>
    <row r="69" spans="1:110" s="65" customFormat="1" ht="21.75" customHeight="1" x14ac:dyDescent="0.2">
      <c r="A69" s="61" t="s">
        <v>183</v>
      </c>
      <c r="B69" s="62"/>
      <c r="C69" s="63"/>
      <c r="D69" s="86">
        <f t="shared" si="0"/>
        <v>1361037</v>
      </c>
      <c r="E69" s="90">
        <f>275587+100000</f>
        <v>375587</v>
      </c>
      <c r="F69" s="90">
        <v>0</v>
      </c>
      <c r="G69" s="90">
        <v>0</v>
      </c>
      <c r="H69" s="90">
        <v>985450</v>
      </c>
      <c r="I69" s="90">
        <v>0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</row>
    <row r="70" spans="1:110" s="65" customFormat="1" ht="24" x14ac:dyDescent="0.2">
      <c r="A70" s="66" t="s">
        <v>126</v>
      </c>
      <c r="B70" s="83"/>
      <c r="C70" s="81">
        <v>244</v>
      </c>
      <c r="D70" s="82">
        <f t="shared" si="0"/>
        <v>1171715</v>
      </c>
      <c r="E70" s="79">
        <v>290060</v>
      </c>
      <c r="F70" s="90">
        <v>0</v>
      </c>
      <c r="G70" s="90">
        <v>0</v>
      </c>
      <c r="H70" s="90">
        <v>881655</v>
      </c>
      <c r="I70" s="90"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</row>
    <row r="71" spans="1:110" s="65" customFormat="1" ht="24" x14ac:dyDescent="0.2">
      <c r="A71" s="61" t="s">
        <v>119</v>
      </c>
      <c r="B71" s="62"/>
      <c r="C71" s="63">
        <v>244</v>
      </c>
      <c r="D71" s="86">
        <f>E71+H71</f>
        <v>220000</v>
      </c>
      <c r="E71" s="79">
        <v>0</v>
      </c>
      <c r="F71" s="90">
        <v>0</v>
      </c>
      <c r="G71" s="90">
        <v>0</v>
      </c>
      <c r="H71" s="90">
        <v>220000</v>
      </c>
      <c r="I71" s="90">
        <v>0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</row>
    <row r="72" spans="1:110" s="65" customFormat="1" ht="20.25" customHeight="1" x14ac:dyDescent="0.2">
      <c r="A72" s="61" t="s">
        <v>158</v>
      </c>
      <c r="B72" s="62"/>
      <c r="C72" s="63" t="s">
        <v>173</v>
      </c>
      <c r="D72" s="92">
        <f t="shared" si="0"/>
        <v>0</v>
      </c>
      <c r="E72" s="79">
        <v>0</v>
      </c>
      <c r="F72" s="90">
        <v>0</v>
      </c>
      <c r="G72" s="90">
        <v>0</v>
      </c>
      <c r="H72" s="90">
        <v>0</v>
      </c>
      <c r="I72" s="90">
        <v>0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</row>
    <row r="73" spans="1:110" s="65" customFormat="1" ht="24" customHeight="1" x14ac:dyDescent="0.2">
      <c r="A73" s="61" t="s">
        <v>187</v>
      </c>
      <c r="B73" s="62"/>
      <c r="C73" s="63">
        <v>244</v>
      </c>
      <c r="D73" s="92">
        <f>E73+H73+F73</f>
        <v>0</v>
      </c>
      <c r="E73" s="79">
        <v>0</v>
      </c>
      <c r="F73" s="93">
        <v>0</v>
      </c>
      <c r="G73" s="93">
        <v>0</v>
      </c>
      <c r="H73" s="93">
        <v>0</v>
      </c>
      <c r="I73" s="93">
        <v>0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</row>
    <row r="74" spans="1:110" s="65" customFormat="1" ht="24" x14ac:dyDescent="0.2">
      <c r="A74" s="61" t="s">
        <v>120</v>
      </c>
      <c r="B74" s="62"/>
      <c r="C74" s="63">
        <v>244</v>
      </c>
      <c r="D74" s="86">
        <f t="shared" si="0"/>
        <v>219484</v>
      </c>
      <c r="E74" s="79">
        <v>0</v>
      </c>
      <c r="F74" s="90">
        <v>0</v>
      </c>
      <c r="G74" s="90">
        <v>0</v>
      </c>
      <c r="H74" s="90">
        <v>219484</v>
      </c>
      <c r="I74" s="90">
        <v>0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</row>
    <row r="75" spans="1:110" s="65" customFormat="1" ht="24" x14ac:dyDescent="0.2">
      <c r="A75" s="61" t="s">
        <v>155</v>
      </c>
      <c r="B75" s="62"/>
      <c r="C75" s="63">
        <v>244</v>
      </c>
      <c r="D75" s="86">
        <f t="shared" si="0"/>
        <v>2026332</v>
      </c>
      <c r="E75" s="79">
        <v>0</v>
      </c>
      <c r="F75" s="90">
        <v>0</v>
      </c>
      <c r="G75" s="90">
        <v>0</v>
      </c>
      <c r="H75" s="90">
        <v>2026332</v>
      </c>
      <c r="I75" s="90">
        <v>0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</row>
    <row r="76" spans="1:110" s="65" customFormat="1" ht="36" x14ac:dyDescent="0.2">
      <c r="A76" s="61" t="s">
        <v>185</v>
      </c>
      <c r="B76" s="62"/>
      <c r="C76" s="63">
        <v>244</v>
      </c>
      <c r="D76" s="86">
        <f>E76+H76</f>
        <v>0</v>
      </c>
      <c r="E76" s="79">
        <v>0</v>
      </c>
      <c r="F76" s="90">
        <v>0</v>
      </c>
      <c r="G76" s="90">
        <v>0</v>
      </c>
      <c r="H76" s="90">
        <v>0</v>
      </c>
      <c r="I76" s="90">
        <v>0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</row>
    <row r="77" spans="1:110" s="68" customFormat="1" ht="28.5" customHeight="1" x14ac:dyDescent="0.2">
      <c r="A77" s="61" t="s">
        <v>156</v>
      </c>
      <c r="B77" s="63"/>
      <c r="C77" s="63"/>
      <c r="D77" s="86">
        <f t="shared" si="0"/>
        <v>0</v>
      </c>
      <c r="E77" s="79">
        <v>0</v>
      </c>
      <c r="F77" s="90">
        <v>0</v>
      </c>
      <c r="G77" s="90">
        <v>0</v>
      </c>
      <c r="H77" s="90">
        <v>0</v>
      </c>
      <c r="I77" s="90">
        <v>0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</row>
    <row r="78" spans="1:110" s="68" customFormat="1" ht="19.5" customHeight="1" x14ac:dyDescent="0.2">
      <c r="A78" s="61" t="s">
        <v>157</v>
      </c>
      <c r="B78" s="63"/>
      <c r="C78" s="63">
        <v>244</v>
      </c>
      <c r="D78" s="86">
        <f t="shared" si="0"/>
        <v>325120</v>
      </c>
      <c r="E78" s="79">
        <v>0</v>
      </c>
      <c r="F78" s="90">
        <v>0</v>
      </c>
      <c r="G78" s="90">
        <v>0</v>
      </c>
      <c r="H78" s="90">
        <v>325120</v>
      </c>
      <c r="I78" s="90">
        <v>0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</row>
    <row r="79" spans="1:110" s="68" customFormat="1" ht="31.5" customHeight="1" x14ac:dyDescent="0.2">
      <c r="A79" s="80" t="s">
        <v>175</v>
      </c>
      <c r="B79" s="81"/>
      <c r="C79" s="81">
        <v>244</v>
      </c>
      <c r="D79" s="82">
        <f>E79+H79</f>
        <v>10318757.699999999</v>
      </c>
      <c r="E79" s="79"/>
      <c r="F79" s="79">
        <v>0</v>
      </c>
      <c r="G79" s="90">
        <v>0</v>
      </c>
      <c r="H79" s="90">
        <v>10318757.699999999</v>
      </c>
      <c r="I79" s="90">
        <v>0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</row>
    <row r="80" spans="1:110" s="60" customFormat="1" ht="30.75" customHeight="1" x14ac:dyDescent="0.2">
      <c r="A80" s="57" t="s">
        <v>58</v>
      </c>
      <c r="B80" s="89">
        <v>300</v>
      </c>
      <c r="C80" s="89" t="s">
        <v>44</v>
      </c>
      <c r="D80" s="58">
        <f t="shared" si="0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</row>
    <row r="81" spans="1:110" ht="15.75" customHeight="1" x14ac:dyDescent="0.2">
      <c r="A81" s="57" t="s">
        <v>3</v>
      </c>
      <c r="B81" s="89"/>
      <c r="C81" s="89"/>
      <c r="D81" s="87"/>
      <c r="E81" s="87"/>
      <c r="F81" s="87"/>
      <c r="G81" s="87"/>
      <c r="H81" s="87"/>
      <c r="I81" s="87"/>
    </row>
    <row r="82" spans="1:110" x14ac:dyDescent="0.2">
      <c r="A82" s="57" t="s">
        <v>59</v>
      </c>
      <c r="B82" s="89">
        <v>320</v>
      </c>
      <c r="C82" s="89"/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</row>
    <row r="83" spans="1:110" s="60" customFormat="1" ht="24" x14ac:dyDescent="0.2">
      <c r="A83" s="57" t="s">
        <v>60</v>
      </c>
      <c r="B83" s="89">
        <v>400</v>
      </c>
      <c r="C83" s="89"/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</row>
    <row r="84" spans="1:110" x14ac:dyDescent="0.2">
      <c r="A84" s="57" t="s">
        <v>3</v>
      </c>
      <c r="B84" s="146">
        <v>410</v>
      </c>
      <c r="C84" s="146"/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</row>
    <row r="85" spans="1:110" s="56" customFormat="1" ht="18.75" customHeight="1" x14ac:dyDescent="0.25">
      <c r="A85" s="89" t="s">
        <v>61</v>
      </c>
      <c r="B85" s="146"/>
      <c r="C85" s="146"/>
      <c r="D85" s="149"/>
      <c r="E85" s="149"/>
      <c r="F85" s="149"/>
      <c r="G85" s="149"/>
      <c r="H85" s="149"/>
      <c r="I85" s="149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</row>
    <row r="86" spans="1:110" ht="17.25" customHeight="1" x14ac:dyDescent="0.2">
      <c r="A86" s="57" t="s">
        <v>62</v>
      </c>
      <c r="B86" s="89">
        <v>420</v>
      </c>
      <c r="C86" s="89"/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</row>
    <row r="87" spans="1:110" s="60" customFormat="1" x14ac:dyDescent="0.2">
      <c r="A87" s="57" t="s">
        <v>63</v>
      </c>
      <c r="B87" s="89">
        <v>500</v>
      </c>
      <c r="C87" s="89" t="s">
        <v>44</v>
      </c>
      <c r="D87" s="58">
        <f>E87+F87+G87+H87+I87</f>
        <v>509831.7</v>
      </c>
      <c r="E87" s="58">
        <v>0</v>
      </c>
      <c r="F87" s="58">
        <v>0</v>
      </c>
      <c r="G87" s="58">
        <v>0</v>
      </c>
      <c r="H87" s="58">
        <v>509831.7</v>
      </c>
      <c r="I87" s="58">
        <v>0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</row>
    <row r="88" spans="1:110" s="60" customFormat="1" x14ac:dyDescent="0.2">
      <c r="A88" s="57" t="s">
        <v>64</v>
      </c>
      <c r="B88" s="89">
        <v>600</v>
      </c>
      <c r="C88" s="89" t="s">
        <v>44</v>
      </c>
      <c r="D88" s="58">
        <f>E88+F88+G88+H88+I88</f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</row>
    <row r="90" spans="1:110" s="12" customFormat="1" x14ac:dyDescent="0.2">
      <c r="A90" s="52" t="s">
        <v>159</v>
      </c>
      <c r="B90" s="52"/>
      <c r="C90" s="85"/>
      <c r="D90" s="85"/>
      <c r="E90" s="158"/>
      <c r="F90" s="158"/>
      <c r="G90" s="85"/>
      <c r="H90" s="158" t="s">
        <v>186</v>
      </c>
      <c r="I90" s="158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2"/>
      <c r="BZ90" s="72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2"/>
      <c r="DF90" s="72"/>
    </row>
    <row r="91" spans="1:110" s="12" customFormat="1" ht="11.25" customHeight="1" x14ac:dyDescent="0.2">
      <c r="A91" s="52"/>
      <c r="B91" s="52"/>
      <c r="C91" s="85"/>
      <c r="D91" s="85"/>
      <c r="E91" s="155" t="s">
        <v>134</v>
      </c>
      <c r="F91" s="155"/>
      <c r="G91" s="85"/>
      <c r="H91" s="155" t="s">
        <v>135</v>
      </c>
      <c r="I91" s="155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2"/>
      <c r="BZ91" s="72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2"/>
      <c r="DF91" s="72"/>
    </row>
    <row r="92" spans="1:110" s="12" customFormat="1" x14ac:dyDescent="0.2">
      <c r="A92" s="52" t="s">
        <v>172</v>
      </c>
      <c r="B92" s="52"/>
      <c r="C92" s="85"/>
      <c r="D92" s="85"/>
      <c r="E92" s="158"/>
      <c r="F92" s="158"/>
      <c r="G92" s="85"/>
      <c r="H92" s="158" t="s">
        <v>176</v>
      </c>
      <c r="I92" s="158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2"/>
      <c r="BZ92" s="72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2"/>
      <c r="DF92" s="72"/>
    </row>
    <row r="93" spans="1:110" s="12" customFormat="1" x14ac:dyDescent="0.2">
      <c r="A93" s="52"/>
      <c r="B93" s="52"/>
      <c r="C93" s="85"/>
      <c r="D93" s="85"/>
      <c r="E93" s="155" t="s">
        <v>134</v>
      </c>
      <c r="F93" s="155"/>
      <c r="G93" s="85"/>
      <c r="H93" s="155" t="s">
        <v>135</v>
      </c>
      <c r="I93" s="155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2"/>
      <c r="BZ93" s="72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2"/>
      <c r="DF93" s="72"/>
    </row>
    <row r="94" spans="1:110" s="12" customFormat="1" x14ac:dyDescent="0.2">
      <c r="A94" s="52" t="s">
        <v>178</v>
      </c>
      <c r="D94" s="85"/>
      <c r="E94" s="158"/>
      <c r="F94" s="158"/>
      <c r="G94" s="85"/>
      <c r="H94" s="158" t="s">
        <v>179</v>
      </c>
      <c r="I94" s="158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2"/>
      <c r="BZ94" s="72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2"/>
      <c r="DF94" s="72"/>
    </row>
    <row r="95" spans="1:110" s="12" customFormat="1" x14ac:dyDescent="0.2">
      <c r="A95" s="52"/>
      <c r="B95" s="52"/>
      <c r="C95" s="85"/>
      <c r="D95" s="85"/>
      <c r="E95" s="155" t="s">
        <v>134</v>
      </c>
      <c r="F95" s="155"/>
      <c r="G95" s="78"/>
      <c r="H95" s="155" t="s">
        <v>135</v>
      </c>
      <c r="I95" s="15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</row>
    <row r="98" spans="1:1" x14ac:dyDescent="0.2">
      <c r="A98" s="52" t="s">
        <v>180</v>
      </c>
    </row>
  </sheetData>
  <mergeCells count="81">
    <mergeCell ref="H94:I94"/>
    <mergeCell ref="H95:I95"/>
    <mergeCell ref="E94:F94"/>
    <mergeCell ref="E95:F95"/>
    <mergeCell ref="E90:F90"/>
    <mergeCell ref="E92:F92"/>
    <mergeCell ref="E91:F91"/>
    <mergeCell ref="E93:F93"/>
    <mergeCell ref="H90:I90"/>
    <mergeCell ref="H92:I92"/>
    <mergeCell ref="H91:I91"/>
    <mergeCell ref="H93:I93"/>
    <mergeCell ref="B63:B64"/>
    <mergeCell ref="C63:C64"/>
    <mergeCell ref="D63:D64"/>
    <mergeCell ref="E63:E64"/>
    <mergeCell ref="F63:F64"/>
    <mergeCell ref="I46:I47"/>
    <mergeCell ref="C40:C41"/>
    <mergeCell ref="D40:D41"/>
    <mergeCell ref="E40:E41"/>
    <mergeCell ref="B55:B56"/>
    <mergeCell ref="D55:D56"/>
    <mergeCell ref="E55:E56"/>
    <mergeCell ref="F55:F56"/>
    <mergeCell ref="B46:B47"/>
    <mergeCell ref="C46:C47"/>
    <mergeCell ref="D46:D47"/>
    <mergeCell ref="E46:E47"/>
    <mergeCell ref="F46:F47"/>
    <mergeCell ref="A3:I3"/>
    <mergeCell ref="B84:B85"/>
    <mergeCell ref="C84:C85"/>
    <mergeCell ref="D84:D85"/>
    <mergeCell ref="E84:E85"/>
    <mergeCell ref="F84:F85"/>
    <mergeCell ref="G84:G85"/>
    <mergeCell ref="B25:B26"/>
    <mergeCell ref="C25:C26"/>
    <mergeCell ref="D25:D26"/>
    <mergeCell ref="E25:E26"/>
    <mergeCell ref="F25:F26"/>
    <mergeCell ref="G12:G13"/>
    <mergeCell ref="B40:B41"/>
    <mergeCell ref="I12:I13"/>
    <mergeCell ref="F40:F41"/>
    <mergeCell ref="H25:H26"/>
    <mergeCell ref="I25:I26"/>
    <mergeCell ref="G25:G26"/>
    <mergeCell ref="H84:H85"/>
    <mergeCell ref="I84:I85"/>
    <mergeCell ref="G55:G56"/>
    <mergeCell ref="H55:H56"/>
    <mergeCell ref="I55:I56"/>
    <mergeCell ref="G63:G64"/>
    <mergeCell ref="H63:H64"/>
    <mergeCell ref="I63:I64"/>
    <mergeCell ref="G40:G41"/>
    <mergeCell ref="H40:H41"/>
    <mergeCell ref="I40:I41"/>
    <mergeCell ref="G46:G47"/>
    <mergeCell ref="H46:H47"/>
    <mergeCell ref="H12:H13"/>
    <mergeCell ref="B12:B13"/>
    <mergeCell ref="C12:C13"/>
    <mergeCell ref="D12:D13"/>
    <mergeCell ref="E12:E13"/>
    <mergeCell ref="F12:F13"/>
    <mergeCell ref="A4:C4"/>
    <mergeCell ref="D4:F4"/>
    <mergeCell ref="G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pageMargins left="0.39370078740157483" right="0.39370078740157483" top="0.39370078740157483" bottom="0.19685039370078741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13" workbookViewId="0">
      <selection activeCell="A5" sqref="A5"/>
    </sheetView>
  </sheetViews>
  <sheetFormatPr defaultRowHeight="15" x14ac:dyDescent="0.25"/>
  <cols>
    <col min="1" max="1" width="24.7109375" style="95" customWidth="1"/>
    <col min="2" max="2" width="7.85546875" style="95" customWidth="1"/>
    <col min="3" max="3" width="8.7109375" style="95" customWidth="1"/>
    <col min="4" max="4" width="14" style="95" customWidth="1"/>
    <col min="5" max="5" width="9.140625" style="95" customWidth="1"/>
    <col min="6" max="6" width="9.42578125" style="95" customWidth="1"/>
    <col min="7" max="7" width="13.85546875" style="95" customWidth="1"/>
    <col min="8" max="9" width="9.140625" style="95"/>
    <col min="10" max="10" width="14.28515625" style="95" customWidth="1"/>
    <col min="11" max="13" width="9.140625" style="95"/>
    <col min="14" max="14" width="14.140625" style="95" customWidth="1"/>
    <col min="15" max="15" width="9.140625" style="95"/>
    <col min="16" max="16" width="10" style="95" bestFit="1" customWidth="1"/>
    <col min="17" max="16384" width="9.140625" style="95"/>
  </cols>
  <sheetData>
    <row r="1" spans="1:16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08" t="s">
        <v>79</v>
      </c>
      <c r="L1" s="108"/>
    </row>
    <row r="2" spans="1:16" ht="12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 ht="15.75" customHeight="1" x14ac:dyDescent="0.3">
      <c r="A3" s="116" t="s">
        <v>102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6" ht="15.75" customHeight="1" x14ac:dyDescent="0.3">
      <c r="A4" s="116" t="s">
        <v>274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6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6" s="96" customFormat="1" ht="30" customHeight="1" x14ac:dyDescent="0.25">
      <c r="A6" s="159" t="s">
        <v>0</v>
      </c>
      <c r="B6" s="159" t="s">
        <v>37</v>
      </c>
      <c r="C6" s="159" t="s">
        <v>67</v>
      </c>
      <c r="D6" s="159" t="s">
        <v>68</v>
      </c>
      <c r="E6" s="159"/>
      <c r="F6" s="159"/>
      <c r="G6" s="159"/>
      <c r="H6" s="159"/>
      <c r="I6" s="159"/>
      <c r="J6" s="159"/>
      <c r="K6" s="159"/>
      <c r="L6" s="159"/>
    </row>
    <row r="7" spans="1:16" s="96" customFormat="1" ht="15.75" x14ac:dyDescent="0.25">
      <c r="A7" s="159"/>
      <c r="B7" s="159"/>
      <c r="C7" s="159"/>
      <c r="D7" s="159" t="s">
        <v>69</v>
      </c>
      <c r="E7" s="159"/>
      <c r="F7" s="159"/>
      <c r="G7" s="159" t="s">
        <v>5</v>
      </c>
      <c r="H7" s="159"/>
      <c r="I7" s="159"/>
      <c r="J7" s="159"/>
      <c r="K7" s="159"/>
      <c r="L7" s="159"/>
    </row>
    <row r="8" spans="1:16" s="96" customFormat="1" ht="103.5" customHeight="1" x14ac:dyDescent="0.25">
      <c r="A8" s="159"/>
      <c r="B8" s="159"/>
      <c r="C8" s="159"/>
      <c r="D8" s="159"/>
      <c r="E8" s="159"/>
      <c r="F8" s="159"/>
      <c r="G8" s="160" t="s">
        <v>93</v>
      </c>
      <c r="H8" s="160"/>
      <c r="I8" s="160"/>
      <c r="J8" s="161" t="s">
        <v>94</v>
      </c>
      <c r="K8" s="161"/>
      <c r="L8" s="161"/>
    </row>
    <row r="9" spans="1:16" s="96" customFormat="1" ht="94.5" x14ac:dyDescent="0.25">
      <c r="A9" s="159"/>
      <c r="B9" s="159"/>
      <c r="C9" s="159"/>
      <c r="D9" s="97" t="s">
        <v>200</v>
      </c>
      <c r="E9" s="97" t="s">
        <v>71</v>
      </c>
      <c r="F9" s="97" t="s">
        <v>72</v>
      </c>
      <c r="G9" s="97" t="s">
        <v>70</v>
      </c>
      <c r="H9" s="97" t="s">
        <v>71</v>
      </c>
      <c r="I9" s="97" t="s">
        <v>72</v>
      </c>
      <c r="J9" s="97" t="s">
        <v>201</v>
      </c>
      <c r="K9" s="97" t="s">
        <v>71</v>
      </c>
      <c r="L9" s="97" t="s">
        <v>71</v>
      </c>
    </row>
    <row r="10" spans="1:16" s="96" customFormat="1" ht="15.75" x14ac:dyDescent="0.25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7">
        <v>8</v>
      </c>
      <c r="I10" s="97">
        <v>9</v>
      </c>
      <c r="J10" s="97">
        <v>10</v>
      </c>
      <c r="K10" s="97">
        <v>11</v>
      </c>
      <c r="L10" s="97">
        <v>12</v>
      </c>
    </row>
    <row r="11" spans="1:16" ht="78.75" customHeight="1" x14ac:dyDescent="0.25">
      <c r="A11" s="98" t="s">
        <v>73</v>
      </c>
      <c r="B11" s="99" t="s">
        <v>95</v>
      </c>
      <c r="C11" s="100" t="s">
        <v>44</v>
      </c>
      <c r="D11" s="101">
        <f t="shared" ref="D11:L11" si="0">D12+D89</f>
        <v>47478073</v>
      </c>
      <c r="E11" s="101">
        <f t="shared" si="0"/>
        <v>0</v>
      </c>
      <c r="F11" s="101">
        <f t="shared" si="0"/>
        <v>0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101">
        <f t="shared" si="0"/>
        <v>47478073</v>
      </c>
      <c r="K11" s="101">
        <f t="shared" si="0"/>
        <v>0</v>
      </c>
      <c r="L11" s="101">
        <f t="shared" si="0"/>
        <v>0</v>
      </c>
      <c r="N11" s="104"/>
      <c r="P11" s="105"/>
    </row>
    <row r="12" spans="1:16" ht="78.75" x14ac:dyDescent="0.25">
      <c r="A12" s="98" t="s">
        <v>74</v>
      </c>
      <c r="B12" s="99" t="s">
        <v>96</v>
      </c>
      <c r="C12" s="100" t="s">
        <v>44</v>
      </c>
      <c r="D12" s="101">
        <f t="shared" ref="D12:D89" si="1">J12</f>
        <v>16124183.810000001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f>SUM(J13:J88)</f>
        <v>16124183.810000001</v>
      </c>
      <c r="K12" s="101">
        <v>0</v>
      </c>
      <c r="L12" s="101">
        <v>0</v>
      </c>
    </row>
    <row r="13" spans="1:16" ht="63" x14ac:dyDescent="0.25">
      <c r="A13" s="98" t="s">
        <v>202</v>
      </c>
      <c r="B13" s="99"/>
      <c r="C13" s="100">
        <v>2015</v>
      </c>
      <c r="D13" s="101">
        <f t="shared" ref="D13:D26" si="2">J13</f>
        <v>172996.25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172996.25</v>
      </c>
      <c r="K13" s="101">
        <v>0</v>
      </c>
      <c r="L13" s="101">
        <v>0</v>
      </c>
    </row>
    <row r="14" spans="1:16" ht="47.25" x14ac:dyDescent="0.25">
      <c r="A14" s="98" t="s">
        <v>203</v>
      </c>
      <c r="B14" s="99"/>
      <c r="C14" s="100">
        <v>2015</v>
      </c>
      <c r="D14" s="101">
        <f t="shared" si="2"/>
        <v>18957.22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f>61+122+17400+209+90+24.22+122+710+97+61+61</f>
        <v>18957.22</v>
      </c>
      <c r="K14" s="101">
        <v>0</v>
      </c>
      <c r="L14" s="101">
        <v>0</v>
      </c>
    </row>
    <row r="15" spans="1:16" ht="15.75" x14ac:dyDescent="0.25">
      <c r="A15" s="98" t="s">
        <v>204</v>
      </c>
      <c r="B15" s="99"/>
      <c r="C15" s="100">
        <v>2015</v>
      </c>
      <c r="D15" s="101">
        <f t="shared" si="2"/>
        <v>574490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f>484490+90000</f>
        <v>574490</v>
      </c>
      <c r="K15" s="101">
        <v>0</v>
      </c>
      <c r="L15" s="101">
        <v>0</v>
      </c>
    </row>
    <row r="16" spans="1:16" ht="31.5" x14ac:dyDescent="0.25">
      <c r="A16" s="98" t="s">
        <v>205</v>
      </c>
      <c r="B16" s="99"/>
      <c r="C16" s="100">
        <v>2015</v>
      </c>
      <c r="D16" s="101">
        <f t="shared" si="2"/>
        <v>18000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18000</v>
      </c>
      <c r="K16" s="101">
        <v>0</v>
      </c>
      <c r="L16" s="101">
        <v>0</v>
      </c>
    </row>
    <row r="17" spans="1:12" ht="31.5" x14ac:dyDescent="0.25">
      <c r="A17" s="98" t="s">
        <v>206</v>
      </c>
      <c r="B17" s="99"/>
      <c r="C17" s="100">
        <v>2015</v>
      </c>
      <c r="D17" s="101">
        <f t="shared" si="2"/>
        <v>9750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9750</v>
      </c>
      <c r="K17" s="101">
        <v>0</v>
      </c>
      <c r="L17" s="101">
        <v>0</v>
      </c>
    </row>
    <row r="18" spans="1:12" ht="47.25" x14ac:dyDescent="0.25">
      <c r="A18" s="98" t="s">
        <v>207</v>
      </c>
      <c r="B18" s="99"/>
      <c r="C18" s="100">
        <v>2015</v>
      </c>
      <c r="D18" s="101">
        <f t="shared" si="2"/>
        <v>7000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7000</v>
      </c>
      <c r="K18" s="101">
        <v>0</v>
      </c>
      <c r="L18" s="101">
        <v>0</v>
      </c>
    </row>
    <row r="19" spans="1:12" ht="28.5" customHeight="1" x14ac:dyDescent="0.25">
      <c r="A19" s="98" t="s">
        <v>208</v>
      </c>
      <c r="B19" s="99"/>
      <c r="C19" s="100">
        <v>2015</v>
      </c>
      <c r="D19" s="101">
        <f t="shared" si="2"/>
        <v>16882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16882</v>
      </c>
      <c r="K19" s="101">
        <v>0</v>
      </c>
      <c r="L19" s="101">
        <v>0</v>
      </c>
    </row>
    <row r="20" spans="1:12" ht="63" x14ac:dyDescent="0.25">
      <c r="A20" s="98" t="s">
        <v>209</v>
      </c>
      <c r="B20" s="99"/>
      <c r="C20" s="100">
        <v>2015</v>
      </c>
      <c r="D20" s="101">
        <f t="shared" si="2"/>
        <v>19906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19906</v>
      </c>
      <c r="K20" s="101">
        <v>0</v>
      </c>
      <c r="L20" s="101">
        <v>0</v>
      </c>
    </row>
    <row r="21" spans="1:12" ht="31.5" x14ac:dyDescent="0.25">
      <c r="A21" s="98" t="s">
        <v>210</v>
      </c>
      <c r="B21" s="99"/>
      <c r="C21" s="100">
        <v>2015</v>
      </c>
      <c r="D21" s="101">
        <f t="shared" si="2"/>
        <v>138050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f>8050+130000</f>
        <v>138050</v>
      </c>
      <c r="K21" s="101">
        <v>0</v>
      </c>
      <c r="L21" s="101">
        <v>0</v>
      </c>
    </row>
    <row r="22" spans="1:12" ht="31.5" x14ac:dyDescent="0.25">
      <c r="A22" s="98" t="s">
        <v>211</v>
      </c>
      <c r="B22" s="99"/>
      <c r="C22" s="100">
        <v>2015</v>
      </c>
      <c r="D22" s="101">
        <f t="shared" si="2"/>
        <v>0.61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0.61</v>
      </c>
      <c r="K22" s="101">
        <v>0</v>
      </c>
      <c r="L22" s="101">
        <v>0</v>
      </c>
    </row>
    <row r="23" spans="1:12" ht="15.75" x14ac:dyDescent="0.25">
      <c r="A23" s="98" t="s">
        <v>212</v>
      </c>
      <c r="B23" s="99"/>
      <c r="C23" s="100">
        <v>2015</v>
      </c>
      <c r="D23" s="101">
        <f t="shared" si="2"/>
        <v>44278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44278</v>
      </c>
      <c r="K23" s="101">
        <v>0</v>
      </c>
      <c r="L23" s="101">
        <v>0</v>
      </c>
    </row>
    <row r="24" spans="1:12" ht="48.75" customHeight="1" x14ac:dyDescent="0.25">
      <c r="A24" s="98" t="s">
        <v>213</v>
      </c>
      <c r="B24" s="99"/>
      <c r="C24" s="100">
        <v>2015</v>
      </c>
      <c r="D24" s="101">
        <f t="shared" si="2"/>
        <v>84349.75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f>18001+5999+46849.75+13500</f>
        <v>84349.75</v>
      </c>
      <c r="K24" s="101">
        <v>0</v>
      </c>
      <c r="L24" s="101">
        <v>0</v>
      </c>
    </row>
    <row r="25" spans="1:12" ht="62.25" customHeight="1" x14ac:dyDescent="0.25">
      <c r="A25" s="98" t="s">
        <v>214</v>
      </c>
      <c r="B25" s="99"/>
      <c r="C25" s="100">
        <v>2015</v>
      </c>
      <c r="D25" s="101">
        <f t="shared" si="2"/>
        <v>82739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82739</v>
      </c>
      <c r="K25" s="101">
        <v>0</v>
      </c>
      <c r="L25" s="101">
        <v>0</v>
      </c>
    </row>
    <row r="26" spans="1:12" ht="67.5" customHeight="1" x14ac:dyDescent="0.25">
      <c r="A26" s="98" t="s">
        <v>215</v>
      </c>
      <c r="B26" s="99"/>
      <c r="C26" s="100">
        <v>2015</v>
      </c>
      <c r="D26" s="101">
        <f t="shared" si="2"/>
        <v>16320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16320</v>
      </c>
      <c r="K26" s="101">
        <v>0</v>
      </c>
      <c r="L26" s="101">
        <v>0</v>
      </c>
    </row>
    <row r="27" spans="1:12" ht="31.5" x14ac:dyDescent="0.25">
      <c r="A27" s="98" t="s">
        <v>216</v>
      </c>
      <c r="B27" s="99"/>
      <c r="C27" s="100">
        <v>2015</v>
      </c>
      <c r="D27" s="101">
        <f t="shared" ref="D27" si="3">J27</f>
        <v>355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f>104+251</f>
        <v>355</v>
      </c>
      <c r="K27" s="101">
        <v>0</v>
      </c>
      <c r="L27" s="101">
        <v>0</v>
      </c>
    </row>
    <row r="28" spans="1:12" ht="31.5" x14ac:dyDescent="0.25">
      <c r="A28" s="98" t="s">
        <v>217</v>
      </c>
      <c r="B28" s="99"/>
      <c r="C28" s="100">
        <v>2015</v>
      </c>
      <c r="D28" s="101">
        <f t="shared" ref="D28" si="4">J28</f>
        <v>150757.07999999999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150757.07999999999</v>
      </c>
      <c r="K28" s="101">
        <v>0</v>
      </c>
      <c r="L28" s="101">
        <v>0</v>
      </c>
    </row>
    <row r="29" spans="1:12" ht="31.5" x14ac:dyDescent="0.25">
      <c r="A29" s="98" t="s">
        <v>218</v>
      </c>
      <c r="B29" s="99"/>
      <c r="C29" s="100">
        <v>2015</v>
      </c>
      <c r="D29" s="101">
        <f t="shared" ref="D29" si="5">J29</f>
        <v>17358.599999999999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f>2880+14478.6</f>
        <v>17358.599999999999</v>
      </c>
      <c r="K29" s="101">
        <v>0</v>
      </c>
      <c r="L29" s="101">
        <v>0</v>
      </c>
    </row>
    <row r="30" spans="1:12" ht="15.75" x14ac:dyDescent="0.25">
      <c r="A30" s="98" t="s">
        <v>219</v>
      </c>
      <c r="B30" s="99"/>
      <c r="C30" s="100">
        <v>2015</v>
      </c>
      <c r="D30" s="101">
        <f t="shared" ref="D30" si="6">J30</f>
        <v>914771.3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914771.3</v>
      </c>
      <c r="K30" s="101">
        <v>0</v>
      </c>
      <c r="L30" s="101">
        <v>0</v>
      </c>
    </row>
    <row r="31" spans="1:12" ht="31.5" x14ac:dyDescent="0.25">
      <c r="A31" s="98" t="s">
        <v>220</v>
      </c>
      <c r="B31" s="99"/>
      <c r="C31" s="100">
        <v>2015</v>
      </c>
      <c r="D31" s="101">
        <f t="shared" ref="D31" si="7">J31</f>
        <v>630000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630000</v>
      </c>
      <c r="K31" s="101">
        <v>0</v>
      </c>
      <c r="L31" s="101">
        <v>0</v>
      </c>
    </row>
    <row r="32" spans="1:12" ht="63" x14ac:dyDescent="0.25">
      <c r="A32" s="98" t="s">
        <v>221</v>
      </c>
      <c r="B32" s="99"/>
      <c r="C32" s="100">
        <v>2015</v>
      </c>
      <c r="D32" s="101">
        <f t="shared" ref="D32" si="8">J32</f>
        <v>10000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10000</v>
      </c>
      <c r="K32" s="101">
        <v>0</v>
      </c>
      <c r="L32" s="101">
        <v>0</v>
      </c>
    </row>
    <row r="33" spans="1:12" ht="15.75" x14ac:dyDescent="0.25">
      <c r="A33" s="98" t="s">
        <v>222</v>
      </c>
      <c r="B33" s="99"/>
      <c r="C33" s="100">
        <v>2015</v>
      </c>
      <c r="D33" s="101">
        <f t="shared" ref="D33" si="9">J33</f>
        <v>20000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20000</v>
      </c>
      <c r="K33" s="101">
        <v>0</v>
      </c>
      <c r="L33" s="101">
        <v>0</v>
      </c>
    </row>
    <row r="34" spans="1:12" ht="31.5" x14ac:dyDescent="0.25">
      <c r="A34" s="98" t="s">
        <v>223</v>
      </c>
      <c r="B34" s="99"/>
      <c r="C34" s="100">
        <v>2015</v>
      </c>
      <c r="D34" s="101">
        <f t="shared" ref="D34" si="10">J34</f>
        <v>30898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30898</v>
      </c>
      <c r="K34" s="101">
        <v>0</v>
      </c>
      <c r="L34" s="101">
        <v>0</v>
      </c>
    </row>
    <row r="35" spans="1:12" ht="60.75" customHeight="1" x14ac:dyDescent="0.25">
      <c r="A35" s="98" t="s">
        <v>224</v>
      </c>
      <c r="B35" s="99"/>
      <c r="C35" s="100">
        <v>2015</v>
      </c>
      <c r="D35" s="101">
        <f t="shared" ref="D35" si="11">J35</f>
        <v>45200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45200</v>
      </c>
      <c r="K35" s="101">
        <v>0</v>
      </c>
      <c r="L35" s="101">
        <v>0</v>
      </c>
    </row>
    <row r="36" spans="1:12" ht="31.5" x14ac:dyDescent="0.25">
      <c r="A36" s="98" t="s">
        <v>225</v>
      </c>
      <c r="B36" s="99"/>
      <c r="C36" s="100">
        <v>2016</v>
      </c>
      <c r="D36" s="101">
        <f t="shared" ref="D36" si="12">J36</f>
        <v>950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950</v>
      </c>
      <c r="K36" s="101">
        <v>0</v>
      </c>
      <c r="L36" s="101">
        <v>0</v>
      </c>
    </row>
    <row r="37" spans="1:12" ht="31.5" x14ac:dyDescent="0.25">
      <c r="A37" s="98" t="s">
        <v>226</v>
      </c>
      <c r="B37" s="99"/>
      <c r="C37" s="100">
        <v>2016</v>
      </c>
      <c r="D37" s="101">
        <f t="shared" ref="D37" si="13">J37</f>
        <v>41604.589999999997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41604.589999999997</v>
      </c>
      <c r="K37" s="101">
        <v>0</v>
      </c>
      <c r="L37" s="101">
        <v>0</v>
      </c>
    </row>
    <row r="38" spans="1:12" ht="31.5" x14ac:dyDescent="0.25">
      <c r="A38" s="98" t="s">
        <v>216</v>
      </c>
      <c r="B38" s="99"/>
      <c r="C38" s="100">
        <v>2016</v>
      </c>
      <c r="D38" s="101">
        <f t="shared" ref="D38" si="14">J38</f>
        <v>268295.67000000004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f>116839.5+5617.25+10000+14720+1+390+3592+8500+8991+2241+312.38+43795.66+32999.5+180+1775+10337.38+8004</f>
        <v>268295.67000000004</v>
      </c>
      <c r="K38" s="101">
        <v>0</v>
      </c>
      <c r="L38" s="101">
        <v>0</v>
      </c>
    </row>
    <row r="39" spans="1:12" ht="31.5" x14ac:dyDescent="0.25">
      <c r="A39" s="98" t="s">
        <v>227</v>
      </c>
      <c r="B39" s="99"/>
      <c r="C39" s="100">
        <v>2016</v>
      </c>
      <c r="D39" s="101">
        <f t="shared" ref="D39" si="15">J39</f>
        <v>88954.11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88954.11</v>
      </c>
      <c r="K39" s="101">
        <v>0</v>
      </c>
      <c r="L39" s="101">
        <v>0</v>
      </c>
    </row>
    <row r="40" spans="1:12" ht="31.5" x14ac:dyDescent="0.25">
      <c r="A40" s="98" t="s">
        <v>228</v>
      </c>
      <c r="B40" s="99"/>
      <c r="C40" s="100">
        <v>2016</v>
      </c>
      <c r="D40" s="101">
        <f t="shared" ref="D40" si="16">J40</f>
        <v>2988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2988</v>
      </c>
      <c r="K40" s="101">
        <v>0</v>
      </c>
      <c r="L40" s="101">
        <v>0</v>
      </c>
    </row>
    <row r="41" spans="1:12" ht="31.5" x14ac:dyDescent="0.25">
      <c r="A41" s="98" t="s">
        <v>229</v>
      </c>
      <c r="B41" s="99"/>
      <c r="C41" s="100">
        <v>2016</v>
      </c>
      <c r="D41" s="101">
        <f t="shared" ref="D41" si="17">J41</f>
        <v>297100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f>182700+100000+14400</f>
        <v>297100</v>
      </c>
      <c r="K41" s="101">
        <v>0</v>
      </c>
      <c r="L41" s="101">
        <v>0</v>
      </c>
    </row>
    <row r="42" spans="1:12" ht="15.75" x14ac:dyDescent="0.25">
      <c r="A42" s="98" t="s">
        <v>230</v>
      </c>
      <c r="B42" s="99"/>
      <c r="C42" s="100">
        <v>2016</v>
      </c>
      <c r="D42" s="101">
        <f t="shared" ref="D42" si="18">J42</f>
        <v>190000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f>10000+180000</f>
        <v>190000</v>
      </c>
      <c r="K42" s="101">
        <v>0</v>
      </c>
      <c r="L42" s="101">
        <v>0</v>
      </c>
    </row>
    <row r="43" spans="1:12" ht="47.25" x14ac:dyDescent="0.25">
      <c r="A43" s="98" t="s">
        <v>231</v>
      </c>
      <c r="B43" s="99"/>
      <c r="C43" s="100">
        <v>2016</v>
      </c>
      <c r="D43" s="101">
        <f t="shared" ref="D43" si="19">J43</f>
        <v>5661.5599999999995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f>3669.56+418+244+366+122+97+98+195+355+97</f>
        <v>5661.5599999999995</v>
      </c>
      <c r="K43" s="101">
        <v>0</v>
      </c>
      <c r="L43" s="101">
        <v>0</v>
      </c>
    </row>
    <row r="44" spans="1:12" ht="15.75" x14ac:dyDescent="0.25">
      <c r="A44" s="98" t="s">
        <v>232</v>
      </c>
      <c r="B44" s="99"/>
      <c r="C44" s="100">
        <v>2016</v>
      </c>
      <c r="D44" s="101">
        <f t="shared" ref="D44" si="20">J44</f>
        <v>21000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21000</v>
      </c>
      <c r="K44" s="101">
        <v>0</v>
      </c>
      <c r="L44" s="101">
        <v>0</v>
      </c>
    </row>
    <row r="45" spans="1:12" ht="63" x14ac:dyDescent="0.25">
      <c r="A45" s="98" t="s">
        <v>233</v>
      </c>
      <c r="B45" s="99"/>
      <c r="C45" s="100">
        <v>2016</v>
      </c>
      <c r="D45" s="101">
        <f t="shared" ref="D45" si="21">J45</f>
        <v>60000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60000</v>
      </c>
      <c r="K45" s="101">
        <v>0</v>
      </c>
      <c r="L45" s="101">
        <v>0</v>
      </c>
    </row>
    <row r="46" spans="1:12" ht="15.75" x14ac:dyDescent="0.25">
      <c r="A46" s="98" t="s">
        <v>234</v>
      </c>
      <c r="B46" s="99"/>
      <c r="C46" s="100">
        <v>2016</v>
      </c>
      <c r="D46" s="101">
        <f t="shared" ref="D46" si="22">J46</f>
        <v>208551.72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208551.72</v>
      </c>
      <c r="K46" s="101">
        <v>0</v>
      </c>
      <c r="L46" s="101">
        <v>0</v>
      </c>
    </row>
    <row r="47" spans="1:12" ht="31.5" x14ac:dyDescent="0.25">
      <c r="A47" s="98" t="s">
        <v>213</v>
      </c>
      <c r="B47" s="99"/>
      <c r="C47" s="100">
        <v>2016</v>
      </c>
      <c r="D47" s="101">
        <f t="shared" ref="D47" si="23">J47</f>
        <v>410345.58999999997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f>41342.24+4950+8844+91947.85+53464.47+19637+91580.53+49392.5+7000+42187</f>
        <v>410345.58999999997</v>
      </c>
      <c r="K47" s="101">
        <v>0</v>
      </c>
      <c r="L47" s="101">
        <v>0</v>
      </c>
    </row>
    <row r="48" spans="1:12" ht="31.5" x14ac:dyDescent="0.25">
      <c r="A48" s="98" t="s">
        <v>235</v>
      </c>
      <c r="B48" s="99"/>
      <c r="C48" s="100">
        <v>2016</v>
      </c>
      <c r="D48" s="101">
        <f t="shared" ref="D48" si="24">J48</f>
        <v>14890.2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f>12660+2230.2</f>
        <v>14890.2</v>
      </c>
      <c r="K48" s="101">
        <v>0</v>
      </c>
      <c r="L48" s="101">
        <v>0</v>
      </c>
    </row>
    <row r="49" spans="1:12" ht="15.75" x14ac:dyDescent="0.25">
      <c r="A49" s="98" t="s">
        <v>236</v>
      </c>
      <c r="B49" s="99"/>
      <c r="C49" s="100">
        <v>2016</v>
      </c>
      <c r="D49" s="101">
        <f t="shared" ref="D49" si="25">J49</f>
        <v>34389.199999999997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34389.199999999997</v>
      </c>
      <c r="K49" s="101">
        <v>0</v>
      </c>
      <c r="L49" s="101">
        <v>0</v>
      </c>
    </row>
    <row r="50" spans="1:12" ht="31.5" x14ac:dyDescent="0.25">
      <c r="A50" s="98" t="s">
        <v>237</v>
      </c>
      <c r="B50" s="99"/>
      <c r="C50" s="100">
        <v>2016</v>
      </c>
      <c r="D50" s="101">
        <f t="shared" ref="D50" si="26">J50</f>
        <v>53470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f>31530+21940</f>
        <v>53470</v>
      </c>
      <c r="K50" s="101">
        <v>0</v>
      </c>
      <c r="L50" s="101">
        <v>0</v>
      </c>
    </row>
    <row r="51" spans="1:12" ht="15.75" x14ac:dyDescent="0.25">
      <c r="A51" s="98" t="s">
        <v>238</v>
      </c>
      <c r="B51" s="99"/>
      <c r="C51" s="100">
        <v>2016</v>
      </c>
      <c r="D51" s="101">
        <f t="shared" ref="D51" si="27">J51</f>
        <v>889120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889120</v>
      </c>
      <c r="K51" s="101">
        <v>0</v>
      </c>
      <c r="L51" s="101">
        <v>0</v>
      </c>
    </row>
    <row r="52" spans="1:12" ht="31.5" x14ac:dyDescent="0.25">
      <c r="A52" s="98" t="s">
        <v>239</v>
      </c>
      <c r="B52" s="99"/>
      <c r="C52" s="100">
        <v>2016</v>
      </c>
      <c r="D52" s="101">
        <f t="shared" ref="D52" si="28">J52</f>
        <v>89800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89800</v>
      </c>
      <c r="K52" s="101">
        <v>0</v>
      </c>
      <c r="L52" s="101">
        <v>0</v>
      </c>
    </row>
    <row r="53" spans="1:12" ht="47.25" x14ac:dyDescent="0.25">
      <c r="A53" s="98" t="s">
        <v>240</v>
      </c>
      <c r="B53" s="99"/>
      <c r="C53" s="100">
        <v>2016</v>
      </c>
      <c r="D53" s="101">
        <f t="shared" ref="D53" si="29">J53</f>
        <v>30786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30786</v>
      </c>
      <c r="K53" s="101">
        <v>0</v>
      </c>
      <c r="L53" s="101">
        <v>0</v>
      </c>
    </row>
    <row r="54" spans="1:12" ht="15.75" x14ac:dyDescent="0.25">
      <c r="A54" s="98" t="s">
        <v>241</v>
      </c>
      <c r="B54" s="99"/>
      <c r="C54" s="100">
        <v>2016</v>
      </c>
      <c r="D54" s="101">
        <f t="shared" ref="D54" si="30">J54</f>
        <v>45000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45000</v>
      </c>
      <c r="K54" s="101">
        <v>0</v>
      </c>
      <c r="L54" s="101">
        <v>0</v>
      </c>
    </row>
    <row r="55" spans="1:12" ht="15.75" x14ac:dyDescent="0.25">
      <c r="A55" s="98" t="s">
        <v>242</v>
      </c>
      <c r="B55" s="99"/>
      <c r="C55" s="100">
        <v>2016</v>
      </c>
      <c r="D55" s="101">
        <f t="shared" ref="D55" si="31">J55</f>
        <v>17650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17650</v>
      </c>
      <c r="K55" s="101">
        <v>0</v>
      </c>
      <c r="L55" s="101">
        <v>0</v>
      </c>
    </row>
    <row r="56" spans="1:12" ht="31.5" x14ac:dyDescent="0.25">
      <c r="A56" s="98" t="s">
        <v>243</v>
      </c>
      <c r="B56" s="99"/>
      <c r="C56" s="100">
        <v>2016</v>
      </c>
      <c r="D56" s="101">
        <f t="shared" ref="D56" si="32">J56</f>
        <v>233879.12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f>218839.12+15040</f>
        <v>233879.12</v>
      </c>
      <c r="K56" s="101">
        <v>0</v>
      </c>
      <c r="L56" s="101">
        <v>0</v>
      </c>
    </row>
    <row r="57" spans="1:12" ht="15.75" x14ac:dyDescent="0.25">
      <c r="A57" s="98" t="s">
        <v>244</v>
      </c>
      <c r="B57" s="99"/>
      <c r="C57" s="100">
        <v>2016</v>
      </c>
      <c r="D57" s="101">
        <f t="shared" ref="D57" si="33">J57</f>
        <v>23400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23400</v>
      </c>
      <c r="K57" s="101">
        <v>0</v>
      </c>
      <c r="L57" s="101">
        <v>0</v>
      </c>
    </row>
    <row r="58" spans="1:12" ht="63" x14ac:dyDescent="0.25">
      <c r="A58" s="98" t="s">
        <v>214</v>
      </c>
      <c r="B58" s="99"/>
      <c r="C58" s="100">
        <v>2016</v>
      </c>
      <c r="D58" s="101">
        <f t="shared" ref="D58" si="34">J58</f>
        <v>99125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99125</v>
      </c>
      <c r="K58" s="101">
        <v>0</v>
      </c>
      <c r="L58" s="101">
        <v>0</v>
      </c>
    </row>
    <row r="59" spans="1:12" ht="31.5" x14ac:dyDescent="0.25">
      <c r="A59" s="98" t="s">
        <v>245</v>
      </c>
      <c r="B59" s="99"/>
      <c r="C59" s="100">
        <v>2016</v>
      </c>
      <c r="D59" s="101">
        <f t="shared" ref="D59" si="35">J59</f>
        <v>2500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2500</v>
      </c>
      <c r="K59" s="101">
        <v>0</v>
      </c>
      <c r="L59" s="101">
        <v>0</v>
      </c>
    </row>
    <row r="60" spans="1:12" ht="15.75" x14ac:dyDescent="0.25">
      <c r="A60" s="98" t="s">
        <v>246</v>
      </c>
      <c r="B60" s="99"/>
      <c r="C60" s="100">
        <v>2016</v>
      </c>
      <c r="D60" s="101">
        <f t="shared" ref="D60" si="36">J60</f>
        <v>524.62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524.62</v>
      </c>
      <c r="K60" s="101">
        <v>0</v>
      </c>
      <c r="L60" s="101">
        <v>0</v>
      </c>
    </row>
    <row r="61" spans="1:12" ht="31.5" x14ac:dyDescent="0.25">
      <c r="A61" s="98" t="s">
        <v>247</v>
      </c>
      <c r="B61" s="99"/>
      <c r="C61" s="100">
        <v>2016</v>
      </c>
      <c r="D61" s="101">
        <f t="shared" ref="D61" si="37">J61</f>
        <v>1177.28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1177.28</v>
      </c>
      <c r="K61" s="101">
        <v>0</v>
      </c>
      <c r="L61" s="101">
        <v>0</v>
      </c>
    </row>
    <row r="62" spans="1:12" ht="15.75" x14ac:dyDescent="0.25">
      <c r="A62" s="98" t="s">
        <v>241</v>
      </c>
      <c r="B62" s="99"/>
      <c r="C62" s="100">
        <v>2016</v>
      </c>
      <c r="D62" s="101">
        <f t="shared" ref="D62" si="38">J62</f>
        <v>11962.5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11962.5</v>
      </c>
      <c r="K62" s="101">
        <v>0</v>
      </c>
      <c r="L62" s="101">
        <v>0</v>
      </c>
    </row>
    <row r="63" spans="1:12" ht="15.75" x14ac:dyDescent="0.25">
      <c r="A63" s="98" t="s">
        <v>248</v>
      </c>
      <c r="B63" s="99"/>
      <c r="C63" s="100">
        <v>2016</v>
      </c>
      <c r="D63" s="101">
        <f t="shared" ref="D63" si="39">J63</f>
        <v>71250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71250</v>
      </c>
      <c r="K63" s="101">
        <v>0</v>
      </c>
      <c r="L63" s="101">
        <v>0</v>
      </c>
    </row>
    <row r="64" spans="1:12" ht="47.25" x14ac:dyDescent="0.25">
      <c r="A64" s="98" t="s">
        <v>249</v>
      </c>
      <c r="B64" s="99"/>
      <c r="C64" s="100">
        <v>2016</v>
      </c>
      <c r="D64" s="101">
        <f t="shared" ref="D64" si="40">J64</f>
        <v>21250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21250</v>
      </c>
      <c r="K64" s="101">
        <v>0</v>
      </c>
      <c r="L64" s="101">
        <v>0</v>
      </c>
    </row>
    <row r="65" spans="1:12" ht="31.5" x14ac:dyDescent="0.25">
      <c r="A65" s="98" t="s">
        <v>250</v>
      </c>
      <c r="B65" s="99"/>
      <c r="C65" s="100">
        <v>2016</v>
      </c>
      <c r="D65" s="101">
        <f t="shared" ref="D65" si="41">J65</f>
        <v>1800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1800</v>
      </c>
      <c r="K65" s="101">
        <v>0</v>
      </c>
      <c r="L65" s="101">
        <v>0</v>
      </c>
    </row>
    <row r="66" spans="1:12" ht="31.5" x14ac:dyDescent="0.25">
      <c r="A66" s="98" t="s">
        <v>218</v>
      </c>
      <c r="B66" s="99"/>
      <c r="C66" s="100">
        <v>2016</v>
      </c>
      <c r="D66" s="101">
        <f t="shared" ref="D66" si="42">J66</f>
        <v>39560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39560</v>
      </c>
      <c r="K66" s="101">
        <v>0</v>
      </c>
      <c r="L66" s="101">
        <v>0</v>
      </c>
    </row>
    <row r="67" spans="1:12" ht="15.75" x14ac:dyDescent="0.25">
      <c r="A67" s="98" t="s">
        <v>251</v>
      </c>
      <c r="B67" s="99"/>
      <c r="C67" s="100">
        <v>2016</v>
      </c>
      <c r="D67" s="101">
        <f t="shared" ref="D67" si="43">J67</f>
        <v>6000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6000</v>
      </c>
      <c r="K67" s="101">
        <v>0</v>
      </c>
      <c r="L67" s="101">
        <v>0</v>
      </c>
    </row>
    <row r="68" spans="1:12" ht="47.25" x14ac:dyDescent="0.25">
      <c r="A68" s="98" t="s">
        <v>252</v>
      </c>
      <c r="B68" s="99"/>
      <c r="C68" s="100">
        <v>2016</v>
      </c>
      <c r="D68" s="101">
        <f t="shared" ref="D68" si="44">J68</f>
        <v>5176.9399999999996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5176.9399999999996</v>
      </c>
      <c r="K68" s="101">
        <v>0</v>
      </c>
      <c r="L68" s="101">
        <v>0</v>
      </c>
    </row>
    <row r="69" spans="1:12" ht="15.75" x14ac:dyDescent="0.25">
      <c r="A69" s="98" t="s">
        <v>253</v>
      </c>
      <c r="B69" s="99"/>
      <c r="C69" s="100">
        <v>2016</v>
      </c>
      <c r="D69" s="101">
        <f t="shared" ref="D69" si="45">J69</f>
        <v>31116.79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31116.79</v>
      </c>
      <c r="K69" s="101">
        <v>0</v>
      </c>
      <c r="L69" s="101">
        <v>0</v>
      </c>
    </row>
    <row r="70" spans="1:12" ht="31.5" x14ac:dyDescent="0.25">
      <c r="A70" s="98" t="s">
        <v>254</v>
      </c>
      <c r="B70" s="99"/>
      <c r="C70" s="100">
        <v>2016</v>
      </c>
      <c r="D70" s="101">
        <f t="shared" ref="D70" si="46">J70</f>
        <v>77856.72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f>77797.72+59</f>
        <v>77856.72</v>
      </c>
      <c r="K70" s="101">
        <v>0</v>
      </c>
      <c r="L70" s="101">
        <v>0</v>
      </c>
    </row>
    <row r="71" spans="1:12" ht="15.75" x14ac:dyDescent="0.25">
      <c r="A71" s="98" t="s">
        <v>219</v>
      </c>
      <c r="B71" s="99"/>
      <c r="C71" s="100">
        <v>2016</v>
      </c>
      <c r="D71" s="101">
        <f t="shared" ref="D71" si="47">J71</f>
        <v>1855201.75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1855201.75</v>
      </c>
      <c r="K71" s="101">
        <v>0</v>
      </c>
      <c r="L71" s="101">
        <v>0</v>
      </c>
    </row>
    <row r="72" spans="1:12" ht="31.5" x14ac:dyDescent="0.25">
      <c r="A72" s="98" t="s">
        <v>255</v>
      </c>
      <c r="B72" s="99"/>
      <c r="C72" s="100">
        <v>2016</v>
      </c>
      <c r="D72" s="101">
        <f t="shared" ref="D72" si="48">J72</f>
        <v>434070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434070</v>
      </c>
      <c r="K72" s="101">
        <v>0</v>
      </c>
      <c r="L72" s="101">
        <v>0</v>
      </c>
    </row>
    <row r="73" spans="1:12" ht="15.75" x14ac:dyDescent="0.25">
      <c r="A73" s="98" t="s">
        <v>256</v>
      </c>
      <c r="B73" s="99"/>
      <c r="C73" s="100">
        <v>2016</v>
      </c>
      <c r="D73" s="101">
        <f t="shared" ref="D73" si="49">J73</f>
        <v>7429.79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7429.79</v>
      </c>
      <c r="K73" s="101">
        <v>0</v>
      </c>
      <c r="L73" s="101">
        <v>0</v>
      </c>
    </row>
    <row r="74" spans="1:12" ht="63" x14ac:dyDescent="0.25">
      <c r="A74" s="98" t="s">
        <v>257</v>
      </c>
      <c r="B74" s="99"/>
      <c r="C74" s="100">
        <v>2016</v>
      </c>
      <c r="D74" s="101">
        <f t="shared" ref="D74" si="50">J74</f>
        <v>50000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50000</v>
      </c>
      <c r="K74" s="101">
        <v>0</v>
      </c>
      <c r="L74" s="101">
        <v>0</v>
      </c>
    </row>
    <row r="75" spans="1:12" ht="31.5" x14ac:dyDescent="0.25">
      <c r="A75" s="98" t="s">
        <v>192</v>
      </c>
      <c r="B75" s="99"/>
      <c r="C75" s="100">
        <v>2016</v>
      </c>
      <c r="D75" s="101">
        <f t="shared" ref="D75" si="51">J75</f>
        <v>636975.54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636975.54</v>
      </c>
      <c r="K75" s="101">
        <v>0</v>
      </c>
      <c r="L75" s="101">
        <v>0</v>
      </c>
    </row>
    <row r="76" spans="1:12" ht="31.5" x14ac:dyDescent="0.25">
      <c r="A76" s="98" t="s">
        <v>258</v>
      </c>
      <c r="B76" s="99"/>
      <c r="C76" s="100">
        <v>2016</v>
      </c>
      <c r="D76" s="101">
        <f t="shared" ref="D76" si="52">J76</f>
        <v>50000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50000</v>
      </c>
      <c r="K76" s="101">
        <v>0</v>
      </c>
      <c r="L76" s="101">
        <v>0</v>
      </c>
    </row>
    <row r="77" spans="1:12" ht="31.5" x14ac:dyDescent="0.25">
      <c r="A77" s="98" t="s">
        <v>259</v>
      </c>
      <c r="B77" s="99"/>
      <c r="C77" s="100">
        <v>2016</v>
      </c>
      <c r="D77" s="101">
        <f t="shared" ref="D77" si="53">J77</f>
        <v>10253.209999999999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f>9453.21+800</f>
        <v>10253.209999999999</v>
      </c>
      <c r="K77" s="101">
        <v>0</v>
      </c>
      <c r="L77" s="101">
        <v>0</v>
      </c>
    </row>
    <row r="78" spans="1:12" ht="47.25" x14ac:dyDescent="0.25">
      <c r="A78" s="98" t="s">
        <v>260</v>
      </c>
      <c r="B78" s="99"/>
      <c r="C78" s="100">
        <v>2016</v>
      </c>
      <c r="D78" s="101">
        <f t="shared" ref="D78" si="54">J78</f>
        <v>70000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70000</v>
      </c>
      <c r="K78" s="101">
        <v>0</v>
      </c>
      <c r="L78" s="101">
        <v>0</v>
      </c>
    </row>
    <row r="79" spans="1:12" ht="31.5" x14ac:dyDescent="0.25">
      <c r="A79" s="98" t="s">
        <v>261</v>
      </c>
      <c r="B79" s="99"/>
      <c r="C79" s="100">
        <v>2016</v>
      </c>
      <c r="D79" s="101">
        <f t="shared" ref="D79" si="55">J79</f>
        <v>10831.73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10831.73</v>
      </c>
      <c r="K79" s="101">
        <v>0</v>
      </c>
      <c r="L79" s="101">
        <v>0</v>
      </c>
    </row>
    <row r="80" spans="1:12" ht="63" x14ac:dyDescent="0.25">
      <c r="A80" s="98" t="s">
        <v>262</v>
      </c>
      <c r="B80" s="99"/>
      <c r="C80" s="100">
        <v>2017</v>
      </c>
      <c r="D80" s="101">
        <f t="shared" si="1"/>
        <v>1558587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1558587</v>
      </c>
      <c r="K80" s="101">
        <v>0</v>
      </c>
      <c r="L80" s="101">
        <v>0</v>
      </c>
    </row>
    <row r="81" spans="1:12" ht="47.25" x14ac:dyDescent="0.25">
      <c r="A81" s="98" t="s">
        <v>263</v>
      </c>
      <c r="B81" s="99"/>
      <c r="C81" s="100">
        <v>2017</v>
      </c>
      <c r="D81" s="101">
        <f t="shared" si="1"/>
        <v>3465540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3465540</v>
      </c>
      <c r="K81" s="101">
        <v>0</v>
      </c>
      <c r="L81" s="101">
        <v>0</v>
      </c>
    </row>
    <row r="82" spans="1:12" ht="15.75" x14ac:dyDescent="0.25">
      <c r="A82" s="98" t="s">
        <v>264</v>
      </c>
      <c r="B82" s="99"/>
      <c r="C82" s="100">
        <v>2017</v>
      </c>
      <c r="D82" s="101">
        <f t="shared" si="1"/>
        <v>518500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518500</v>
      </c>
      <c r="K82" s="101">
        <v>0</v>
      </c>
      <c r="L82" s="101">
        <v>0</v>
      </c>
    </row>
    <row r="83" spans="1:12" ht="78.75" x14ac:dyDescent="0.25">
      <c r="A83" s="98" t="s">
        <v>265</v>
      </c>
      <c r="B83" s="99"/>
      <c r="C83" s="100">
        <v>2017</v>
      </c>
      <c r="D83" s="101">
        <f t="shared" si="1"/>
        <v>200000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200000</v>
      </c>
      <c r="K83" s="101">
        <v>0</v>
      </c>
      <c r="L83" s="101">
        <v>0</v>
      </c>
    </row>
    <row r="84" spans="1:12" ht="94.5" x14ac:dyDescent="0.25">
      <c r="A84" s="98" t="s">
        <v>266</v>
      </c>
      <c r="B84" s="99"/>
      <c r="C84" s="100">
        <v>2017</v>
      </c>
      <c r="D84" s="101">
        <f t="shared" si="1"/>
        <v>223031.25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223031.25</v>
      </c>
      <c r="K84" s="101">
        <v>0</v>
      </c>
      <c r="L84" s="101">
        <v>0</v>
      </c>
    </row>
    <row r="85" spans="1:12" ht="31.5" x14ac:dyDescent="0.25">
      <c r="A85" s="98" t="s">
        <v>267</v>
      </c>
      <c r="B85" s="99"/>
      <c r="C85" s="100">
        <v>2017</v>
      </c>
      <c r="D85" s="101">
        <f t="shared" si="1"/>
        <v>72000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72000</v>
      </c>
      <c r="K85" s="101">
        <v>0</v>
      </c>
      <c r="L85" s="101">
        <v>0</v>
      </c>
    </row>
    <row r="86" spans="1:12" ht="78.75" x14ac:dyDescent="0.25">
      <c r="A86" s="98" t="s">
        <v>268</v>
      </c>
      <c r="B86" s="99"/>
      <c r="C86" s="100">
        <v>2017</v>
      </c>
      <c r="D86" s="101">
        <f t="shared" si="1"/>
        <v>12969.12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12969.12</v>
      </c>
      <c r="K86" s="101">
        <v>0</v>
      </c>
      <c r="L86" s="101">
        <v>0</v>
      </c>
    </row>
    <row r="87" spans="1:12" ht="78.75" x14ac:dyDescent="0.25">
      <c r="A87" s="98" t="s">
        <v>269</v>
      </c>
      <c r="B87" s="99"/>
      <c r="C87" s="100">
        <v>2017</v>
      </c>
      <c r="D87" s="101">
        <f t="shared" si="1"/>
        <v>72000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72000</v>
      </c>
      <c r="K87" s="101">
        <v>0</v>
      </c>
      <c r="L87" s="101">
        <v>0</v>
      </c>
    </row>
    <row r="88" spans="1:12" ht="31.5" x14ac:dyDescent="0.25">
      <c r="A88" s="98" t="s">
        <v>270</v>
      </c>
      <c r="B88" s="99"/>
      <c r="C88" s="100">
        <v>2017</v>
      </c>
      <c r="D88" s="101">
        <f t="shared" si="1"/>
        <v>456600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456600</v>
      </c>
      <c r="K88" s="101">
        <v>0</v>
      </c>
      <c r="L88" s="101">
        <v>0</v>
      </c>
    </row>
    <row r="89" spans="1:12" ht="63" customHeight="1" x14ac:dyDescent="0.25">
      <c r="A89" s="98" t="s">
        <v>75</v>
      </c>
      <c r="B89" s="99" t="s">
        <v>97</v>
      </c>
      <c r="C89" s="100">
        <v>2017</v>
      </c>
      <c r="D89" s="101">
        <f t="shared" si="1"/>
        <v>31353889.190000001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f>SUM(J90:J98)</f>
        <v>31353889.190000001</v>
      </c>
      <c r="K89" s="101">
        <v>0</v>
      </c>
      <c r="L89" s="101">
        <v>0</v>
      </c>
    </row>
    <row r="90" spans="1:12" ht="36" customHeight="1" x14ac:dyDescent="0.25">
      <c r="A90" s="98" t="s">
        <v>191</v>
      </c>
      <c r="B90" s="99"/>
      <c r="C90" s="100">
        <v>2017</v>
      </c>
      <c r="D90" s="101">
        <f t="shared" ref="D90" si="56">J90</f>
        <v>525940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525940</v>
      </c>
      <c r="K90" s="101">
        <v>0</v>
      </c>
      <c r="L90" s="101">
        <v>0</v>
      </c>
    </row>
    <row r="91" spans="1:12" ht="47.25" customHeight="1" x14ac:dyDescent="0.25">
      <c r="A91" s="98" t="s">
        <v>192</v>
      </c>
      <c r="B91" s="99"/>
      <c r="C91" s="100">
        <v>2017</v>
      </c>
      <c r="D91" s="101">
        <f t="shared" ref="D91" si="57">J91</f>
        <v>9268883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9268883</v>
      </c>
      <c r="K91" s="101">
        <v>0</v>
      </c>
      <c r="L91" s="101">
        <v>0</v>
      </c>
    </row>
    <row r="92" spans="1:12" ht="44.25" customHeight="1" x14ac:dyDescent="0.25">
      <c r="A92" s="98" t="s">
        <v>193</v>
      </c>
      <c r="B92" s="99"/>
      <c r="C92" s="100">
        <v>2017</v>
      </c>
      <c r="D92" s="101">
        <f t="shared" ref="D92" si="58">J92</f>
        <v>715115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715115</v>
      </c>
      <c r="K92" s="101">
        <v>0</v>
      </c>
      <c r="L92" s="101">
        <v>0</v>
      </c>
    </row>
    <row r="93" spans="1:12" ht="45" customHeight="1" x14ac:dyDescent="0.25">
      <c r="A93" s="98" t="s">
        <v>194</v>
      </c>
      <c r="B93" s="99"/>
      <c r="C93" s="100">
        <v>2017</v>
      </c>
      <c r="D93" s="101">
        <f t="shared" ref="D93" si="59">J93</f>
        <v>220000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220000</v>
      </c>
      <c r="K93" s="101">
        <v>0</v>
      </c>
      <c r="L93" s="101">
        <v>0</v>
      </c>
    </row>
    <row r="94" spans="1:12" ht="63" customHeight="1" x14ac:dyDescent="0.25">
      <c r="A94" s="98" t="s">
        <v>195</v>
      </c>
      <c r="B94" s="99"/>
      <c r="C94" s="100">
        <v>2017</v>
      </c>
      <c r="D94" s="101">
        <f t="shared" ref="D94" si="60">J94</f>
        <v>300000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300000</v>
      </c>
      <c r="K94" s="101">
        <v>0</v>
      </c>
      <c r="L94" s="101">
        <v>0</v>
      </c>
    </row>
    <row r="95" spans="1:12" ht="63" customHeight="1" x14ac:dyDescent="0.25">
      <c r="A95" s="98" t="s">
        <v>196</v>
      </c>
      <c r="B95" s="99"/>
      <c r="C95" s="100">
        <v>2017</v>
      </c>
      <c r="D95" s="101">
        <f t="shared" ref="D95" si="61">J95</f>
        <v>9468327.6400000006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9468327.6400000006</v>
      </c>
      <c r="K95" s="101">
        <v>0</v>
      </c>
      <c r="L95" s="101">
        <v>0</v>
      </c>
    </row>
    <row r="96" spans="1:12" ht="49.5" customHeight="1" x14ac:dyDescent="0.25">
      <c r="A96" s="98" t="s">
        <v>197</v>
      </c>
      <c r="B96" s="99"/>
      <c r="C96" s="100">
        <v>2017</v>
      </c>
      <c r="D96" s="101">
        <f t="shared" ref="D96" si="62">J96</f>
        <v>1835077.75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1835077.75</v>
      </c>
      <c r="K96" s="101">
        <v>0</v>
      </c>
      <c r="L96" s="101">
        <v>0</v>
      </c>
    </row>
    <row r="97" spans="1:12" ht="33.75" customHeight="1" x14ac:dyDescent="0.25">
      <c r="A97" s="98" t="s">
        <v>198</v>
      </c>
      <c r="B97" s="99"/>
      <c r="C97" s="100">
        <v>2017</v>
      </c>
      <c r="D97" s="101">
        <f t="shared" ref="D97" si="63">J97</f>
        <v>6695401.4400000004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f>7202108.24-506706.8</f>
        <v>6695401.4400000004</v>
      </c>
      <c r="K97" s="101">
        <v>0</v>
      </c>
      <c r="L97" s="101">
        <v>0</v>
      </c>
    </row>
    <row r="98" spans="1:12" ht="31.5" x14ac:dyDescent="0.25">
      <c r="A98" s="102" t="s">
        <v>199</v>
      </c>
      <c r="B98" s="103"/>
      <c r="C98" s="100">
        <v>2017</v>
      </c>
      <c r="D98" s="101">
        <f t="shared" ref="D98" si="64">J98</f>
        <v>2325144.3600000003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f>2056644.36+268500</f>
        <v>2325144.3600000003</v>
      </c>
      <c r="K98" s="101">
        <v>0</v>
      </c>
      <c r="L98" s="101">
        <v>0</v>
      </c>
    </row>
  </sheetData>
  <mergeCells count="11">
    <mergeCell ref="A3:L3"/>
    <mergeCell ref="A4:L4"/>
    <mergeCell ref="K1:L1"/>
    <mergeCell ref="A6:A9"/>
    <mergeCell ref="B6:B9"/>
    <mergeCell ref="C6:C9"/>
    <mergeCell ref="D6:L6"/>
    <mergeCell ref="D7:F8"/>
    <mergeCell ref="G7:L7"/>
    <mergeCell ref="G8:I8"/>
    <mergeCell ref="J8:L8"/>
  </mergeCells>
  <pageMargins left="0.59055118110236227" right="0" top="0.59055118110236227" bottom="0.19685039370078741" header="0.19685039370078741" footer="0"/>
  <pageSetup paperSize="9" scale="8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7" workbookViewId="0">
      <selection activeCell="H24" sqref="H24"/>
    </sheetView>
  </sheetViews>
  <sheetFormatPr defaultRowHeight="15" x14ac:dyDescent="0.25"/>
  <cols>
    <col min="1" max="1" width="41.140625" customWidth="1"/>
    <col min="2" max="2" width="8.7109375" customWidth="1"/>
    <col min="3" max="3" width="34.42578125" customWidth="1"/>
    <col min="4" max="4" width="3.7109375" customWidth="1"/>
  </cols>
  <sheetData>
    <row r="1" spans="1:3" ht="15.75" hidden="1" x14ac:dyDescent="0.25">
      <c r="A1" s="1"/>
      <c r="B1" s="1"/>
      <c r="C1" s="8" t="s">
        <v>86</v>
      </c>
    </row>
    <row r="2" spans="1:3" ht="15.75" hidden="1" x14ac:dyDescent="0.25">
      <c r="A2" s="1"/>
      <c r="B2" s="1"/>
      <c r="C2" s="1"/>
    </row>
    <row r="3" spans="1:3" ht="15.75" hidden="1" x14ac:dyDescent="0.25">
      <c r="A3" s="162" t="s">
        <v>83</v>
      </c>
      <c r="B3" s="162"/>
      <c r="C3" s="162"/>
    </row>
    <row r="4" spans="1:3" ht="15.75" hidden="1" x14ac:dyDescent="0.25">
      <c r="A4" s="162" t="s">
        <v>84</v>
      </c>
      <c r="B4" s="162"/>
      <c r="C4" s="162"/>
    </row>
    <row r="5" spans="1:3" ht="15.75" hidden="1" x14ac:dyDescent="0.25">
      <c r="A5" s="162" t="s">
        <v>85</v>
      </c>
      <c r="B5" s="162"/>
      <c r="C5" s="162"/>
    </row>
    <row r="6" spans="1:3" ht="15.75" hidden="1" x14ac:dyDescent="0.25">
      <c r="A6" s="1"/>
      <c r="B6" s="1"/>
      <c r="C6" s="1"/>
    </row>
    <row r="7" spans="1:3" ht="38.25" hidden="1" customHeight="1" x14ac:dyDescent="0.25">
      <c r="A7" s="2" t="s">
        <v>0</v>
      </c>
      <c r="B7" s="2" t="s">
        <v>37</v>
      </c>
      <c r="C7" s="2" t="s">
        <v>80</v>
      </c>
    </row>
    <row r="8" spans="1:3" ht="15.75" hidden="1" x14ac:dyDescent="0.25">
      <c r="A8" s="2">
        <v>1</v>
      </c>
      <c r="B8" s="2">
        <v>2</v>
      </c>
      <c r="C8" s="2">
        <v>3</v>
      </c>
    </row>
    <row r="9" spans="1:3" ht="18" hidden="1" customHeight="1" x14ac:dyDescent="0.25">
      <c r="A9" s="3" t="s">
        <v>63</v>
      </c>
      <c r="B9" s="9" t="s">
        <v>98</v>
      </c>
      <c r="C9" s="3"/>
    </row>
    <row r="10" spans="1:3" ht="18" hidden="1" customHeight="1" x14ac:dyDescent="0.25">
      <c r="A10" s="3" t="s">
        <v>64</v>
      </c>
      <c r="B10" s="9" t="s">
        <v>99</v>
      </c>
      <c r="C10" s="3"/>
    </row>
    <row r="11" spans="1:3" ht="18" hidden="1" customHeight="1" x14ac:dyDescent="0.25">
      <c r="A11" s="3" t="s">
        <v>81</v>
      </c>
      <c r="B11" s="9" t="s">
        <v>100</v>
      </c>
      <c r="C11" s="3"/>
    </row>
    <row r="12" spans="1:3" ht="18" hidden="1" customHeight="1" x14ac:dyDescent="0.25">
      <c r="A12" s="3"/>
      <c r="B12" s="10"/>
      <c r="C12" s="3"/>
    </row>
    <row r="13" spans="1:3" ht="18" hidden="1" customHeight="1" x14ac:dyDescent="0.25">
      <c r="A13" s="3" t="s">
        <v>82</v>
      </c>
      <c r="B13" s="9" t="s">
        <v>101</v>
      </c>
      <c r="C13" s="3"/>
    </row>
    <row r="14" spans="1:3" ht="18" hidden="1" customHeight="1" x14ac:dyDescent="0.25">
      <c r="A14" s="3"/>
      <c r="B14" s="10"/>
      <c r="C14" s="2"/>
    </row>
    <row r="15" spans="1:3" hidden="1" x14ac:dyDescent="0.25"/>
    <row r="16" spans="1:3" hidden="1" x14ac:dyDescent="0.25"/>
    <row r="17" spans="1:3" ht="15.75" x14ac:dyDescent="0.25">
      <c r="A17" s="1"/>
      <c r="B17" s="1"/>
      <c r="C17" s="8" t="s">
        <v>86</v>
      </c>
    </row>
    <row r="18" spans="1:3" ht="15.75" x14ac:dyDescent="0.25">
      <c r="A18" s="1"/>
      <c r="B18" s="1"/>
      <c r="C18" s="1"/>
    </row>
    <row r="19" spans="1:3" ht="15.75" x14ac:dyDescent="0.25">
      <c r="A19" s="143" t="s">
        <v>91</v>
      </c>
      <c r="B19" s="143"/>
      <c r="C19" s="143"/>
    </row>
    <row r="20" spans="1:3" ht="15.75" x14ac:dyDescent="0.25">
      <c r="A20" s="1"/>
      <c r="B20" s="1"/>
      <c r="C20" s="1"/>
    </row>
    <row r="21" spans="1:3" s="44" customFormat="1" ht="31.5" x14ac:dyDescent="0.25">
      <c r="A21" s="36" t="s">
        <v>0</v>
      </c>
      <c r="B21" s="36" t="s">
        <v>37</v>
      </c>
      <c r="C21" s="36" t="s">
        <v>87</v>
      </c>
    </row>
    <row r="22" spans="1:3" s="44" customFormat="1" ht="15.75" x14ac:dyDescent="0.25">
      <c r="A22" s="36">
        <v>1</v>
      </c>
      <c r="B22" s="36">
        <v>2</v>
      </c>
      <c r="C22" s="36">
        <v>3</v>
      </c>
    </row>
    <row r="23" spans="1:3" ht="15.75" x14ac:dyDescent="0.25">
      <c r="A23" s="45" t="s">
        <v>88</v>
      </c>
      <c r="B23" s="9" t="s">
        <v>98</v>
      </c>
      <c r="C23" s="84">
        <v>0</v>
      </c>
    </row>
    <row r="24" spans="1:3" ht="111" customHeight="1" x14ac:dyDescent="0.25">
      <c r="A24" s="45" t="s">
        <v>89</v>
      </c>
      <c r="B24" s="9" t="s">
        <v>99</v>
      </c>
      <c r="C24" s="84">
        <v>0</v>
      </c>
    </row>
    <row r="25" spans="1:3" ht="48.75" customHeight="1" x14ac:dyDescent="0.25">
      <c r="A25" s="45" t="s">
        <v>90</v>
      </c>
      <c r="B25" s="9" t="s">
        <v>100</v>
      </c>
      <c r="C25" s="84">
        <v>0</v>
      </c>
    </row>
  </sheetData>
  <mergeCells count="4">
    <mergeCell ref="A3:C3"/>
    <mergeCell ref="A4:C4"/>
    <mergeCell ref="A5:C5"/>
    <mergeCell ref="A19:C19"/>
  </mergeCells>
  <pageMargins left="0.98425196850393704" right="0.19685039370078741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таб 1</vt:lpstr>
      <vt:lpstr>таб 2</vt:lpstr>
      <vt:lpstr>таб 2.1</vt:lpstr>
      <vt:lpstr>таб 3, 4</vt:lpstr>
      <vt:lpstr>'таб 2'!Заголовки_для_печати</vt:lpstr>
      <vt:lpstr>'таб 2.1'!Заголовки_для_печати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2017-01-30T07:13:21Z</dcterms:modified>
</cp:coreProperties>
</file>