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2"/>
  </bookViews>
  <sheets>
    <sheet name="Лист1" sheetId="1" r:id="rId1"/>
    <sheet name="таб 1" sheetId="2" r:id="rId2"/>
    <sheet name="таб 2" sheetId="3" r:id="rId3"/>
    <sheet name="таб 2.1" sheetId="4" r:id="rId4"/>
    <sheet name="таб 3, 4" sheetId="5" r:id="rId5"/>
  </sheets>
  <definedNames>
    <definedName name="_xlnm.Print_Titles" localSheetId="2">'таб 2'!$6:$10</definedName>
    <definedName name="_xlnm.Print_Titles" localSheetId="3">'таб 2.1'!$6:$10</definedName>
  </definedNames>
  <calcPr fullCalcOnLoad="1"/>
</workbook>
</file>

<file path=xl/sharedStrings.xml><?xml version="1.0" encoding="utf-8"?>
<sst xmlns="http://schemas.openxmlformats.org/spreadsheetml/2006/main" count="477" uniqueCount="307">
  <si>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</si>
  <si>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</si>
  <si>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</si>
  <si>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</si>
  <si>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</si>
  <si>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</si>
  <si>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</si>
  <si>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</si>
  <si>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</si>
  <si>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</si>
  <si>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</si>
  <si>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</si>
  <si>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</si>
  <si>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</si>
  <si>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</si>
  <si>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</si>
  <si>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</si>
  <si>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</si>
  <si>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</si>
  <si>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(последнюю отчетную дату)</t>
  </si>
  <si>
    <t>Таблица 1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</si>
  <si>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</si>
  <si>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</si>
  <si>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</si>
  <si>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</si>
  <si>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</si>
  <si>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</si>
  <si>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</si>
  <si>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</si>
  <si>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</t>
  </si>
  <si>
    <t>2.3.</t>
  </si>
  <si>
    <t>2.4.</t>
  </si>
  <si>
    <t>3.1.</t>
  </si>
  <si>
    <t>3.2.</t>
  </si>
  <si>
    <t>3.2.1.</t>
  </si>
  <si>
    <t>1.</t>
  </si>
  <si>
    <t>3.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</si>
  <si>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</si>
  <si>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</si>
  <si>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</si>
  <si>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</si>
  <si>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</si>
  <si>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</si>
  <si>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</si>
  <si>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</si>
  <si>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</si>
  <si>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</si>
  <si>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</si>
  <si>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</si>
  <si>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</si>
  <si>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</si>
  <si>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</si>
  <si>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уплату налогов, сборов и иных платежей, всего</t>
  </si>
  <si>
    <t>Поступление финансовых активов, всего: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</si>
  <si>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</si>
  <si>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</si>
  <si>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</si>
  <si>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</si>
  <si>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</si>
  <si>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безвозмездные перечисления организациям</t>
  </si>
  <si>
    <t>Код по БК РФ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</si>
  <si>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</si>
  <si>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</si>
  <si>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</si>
  <si>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</si>
  <si>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</si>
  <si>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</si>
  <si>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2</t>
  </si>
  <si>
    <t>субсидия на финансовое обеспечение выполнения государственного задания</t>
  </si>
  <si>
    <t>Показатели по поступлениям и выплатам учреждения</t>
  </si>
  <si>
    <t>Таблица 2.1</t>
  </si>
  <si>
    <t>Сумма (руб., с точностью до двух знаков после запятой - 0,00)</t>
  </si>
  <si>
    <t>Поступление</t>
  </si>
  <si>
    <t>Выбытие</t>
  </si>
  <si>
    <t>Сведения о средствах, поступающих</t>
  </si>
  <si>
    <t xml:space="preserve">во временное распоряжение учреждения </t>
  </si>
  <si>
    <t>на ____________________________ 20__ г.</t>
  </si>
  <si>
    <t>Таблица 3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</si>
  <si>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</si>
  <si>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</si>
  <si>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</si>
  <si>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</si>
  <si>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Справочная информация</t>
  </si>
  <si>
    <t>Показатели финансового состояния учреждения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</si>
  <si>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</si>
  <si>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</si>
  <si>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0001</t>
  </si>
  <si>
    <t>1001</t>
  </si>
  <si>
    <t>2001</t>
  </si>
  <si>
    <t>010</t>
  </si>
  <si>
    <t>020</t>
  </si>
  <si>
    <t>030</t>
  </si>
  <si>
    <t>040</t>
  </si>
  <si>
    <t>Показатели выплат по расходам на закупку товаров, работ, услуг учреждения</t>
  </si>
  <si>
    <t>субсидий, предоставляе-мых в соответствии с абзацем вторым пункта 1 статьи 78.1 БК РФ</t>
  </si>
  <si>
    <t xml:space="preserve"> - компенсация выплаты стоимости молока за вредные условия труда</t>
  </si>
  <si>
    <t xml:space="preserve"> - ежемесячные компенсационные выплаты сотрудникам (работникам), находящимся в отпуске по уходу за ребенком до достижения им возраста 3 лет</t>
  </si>
  <si>
    <t>прочие выплаты работникам, в т.ч.</t>
  </si>
  <si>
    <t xml:space="preserve"> - заработная плата</t>
  </si>
  <si>
    <t xml:space="preserve"> - начисления на ФОТ</t>
  </si>
  <si>
    <t xml:space="preserve"> - суточные при служебных командировках</t>
  </si>
  <si>
    <t xml:space="preserve"> - транспортные расходы при служебных командировках</t>
  </si>
  <si>
    <t xml:space="preserve"> - найм жилья при служебных командировках</t>
  </si>
  <si>
    <t xml:space="preserve"> - земельный налог</t>
  </si>
  <si>
    <t xml:space="preserve"> - налог на имущество</t>
  </si>
  <si>
    <t xml:space="preserve"> - транспортный налог</t>
  </si>
  <si>
    <t xml:space="preserve"> - плата за загрязнение окружающей среды</t>
  </si>
  <si>
    <t xml:space="preserve"> услуги связи</t>
  </si>
  <si>
    <t>транспортные услуги</t>
  </si>
  <si>
    <t>коммунальные услуги, в т.ч.</t>
  </si>
  <si>
    <t xml:space="preserve"> - электроэнергия</t>
  </si>
  <si>
    <t xml:space="preserve"> - теплоэнергия</t>
  </si>
  <si>
    <t>арендная плата за пользование имуществом</t>
  </si>
  <si>
    <t xml:space="preserve"> пособия по социальной помощи населению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</si>
  <si>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</si>
  <si>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</si>
  <si>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</si>
  <si>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</si>
  <si>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</si>
  <si>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</si>
  <si>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</si>
  <si>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</si>
  <si>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</si>
  <si>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</si>
  <si>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</si>
  <si>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</si>
  <si>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</si>
  <si>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</si>
  <si>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</si>
  <si>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</si>
  <si>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</si>
  <si>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</si>
  <si>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</si>
  <si>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</si>
  <si>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</si>
  <si>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</si>
  <si>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по реестру УиНУБП</t>
  </si>
  <si>
    <t>Руководитель учреждения</t>
  </si>
  <si>
    <t>20</t>
  </si>
  <si>
    <t>Наименование государ-</t>
  </si>
  <si>
    <t xml:space="preserve">ственного бюджетного </t>
  </si>
  <si>
    <t>(автономного) учреждения</t>
  </si>
  <si>
    <t>№ п/п</t>
  </si>
  <si>
    <t>40919977</t>
  </si>
  <si>
    <t>Министерство культуры Хабаровского края</t>
  </si>
  <si>
    <t>680000, г. Хабаровск, ул. Карла Маркса, 64</t>
  </si>
  <si>
    <t>2721202977/272101001</t>
  </si>
  <si>
    <t>-</t>
  </si>
  <si>
    <t>Главный бухгалтер</t>
  </si>
  <si>
    <t>х</t>
  </si>
  <si>
    <t>иные выплаты населению</t>
  </si>
  <si>
    <t>Е.П.Цигеман</t>
  </si>
  <si>
    <t>Ведущий экономист</t>
  </si>
  <si>
    <t>Е.В. Соколов</t>
  </si>
  <si>
    <t xml:space="preserve"> - иные платежи</t>
  </si>
  <si>
    <t xml:space="preserve"> - компенсация расходов на оплату стоимости путевки в детский оздоровительный лагерь</t>
  </si>
  <si>
    <t xml:space="preserve"> - водоснабжение и водоотведение</t>
  </si>
  <si>
    <t>И.о. директора КГАУК "Хабаровский краевой музыкальный театр"</t>
  </si>
  <si>
    <t>краевое государственное автономное учреждение культуры "Хабаровский краевой музыкальный театр"</t>
  </si>
  <si>
    <t>1352</t>
  </si>
  <si>
    <t xml:space="preserve"> -транспортные услуги</t>
  </si>
  <si>
    <t xml:space="preserve"> -поставка тепловой энергии</t>
  </si>
  <si>
    <t xml:space="preserve"> -услуги по охране зданий</t>
  </si>
  <si>
    <t xml:space="preserve"> -текущий ремонт зданий помещений</t>
  </si>
  <si>
    <t xml:space="preserve"> -поставка товара (приобретение основных средств)</t>
  </si>
  <si>
    <t xml:space="preserve"> -поставка товара (приобретение материальных запасов)</t>
  </si>
  <si>
    <t xml:space="preserve"> -оплата услуг холодного водоснабжения и водоотведения</t>
  </si>
  <si>
    <t xml:space="preserve"> -оплата поставки электрической энергии (мощности)</t>
  </si>
  <si>
    <t xml:space="preserve"> -оплата услуг связи</t>
  </si>
  <si>
    <t xml:space="preserve"> -аренда 7 м. кв машинного отделения лифта, ул. Карла Маркса 64 </t>
  </si>
  <si>
    <t>Х</t>
  </si>
  <si>
    <t xml:space="preserve"> - аренда 17 м.кв. технического этажа, ул. Карла Маркса 64 </t>
  </si>
  <si>
    <t>Услуга по показу спектаклей (театральных постановок) музыкальная комедия, стационар, большая форма</t>
  </si>
  <si>
    <t>Услуга по показу спектаклей (театральных постановок) музыкальная комедия, стационар, малая форма</t>
  </si>
  <si>
    <t>Услуга по показу спектаклей (театральных постановок) музыкальная комедия, на выезде, малая форма</t>
  </si>
  <si>
    <t>Услуга по показу спектаклей (театральных постановок) музыкальная комедия, на выезде, большая форма</t>
  </si>
  <si>
    <t>Услуга по показу спектаклей (театральных постановок) опера, стационар, большая форма</t>
  </si>
  <si>
    <t>Услуга по показу спектаклей (театральных постановок) сборный концерт, стационар</t>
  </si>
  <si>
    <t>Услуга по показу спектаклей (театральных постановок) музыкальная комедия, стационар, с учетом всех форм</t>
  </si>
  <si>
    <t>Услуга по показу спектаклей (театральных постановок) балет, стационар, малая форма</t>
  </si>
  <si>
    <t>Работа по содержанию (эксплуатации) имущества, находящегося в государственной (муниципальной) собственности</t>
  </si>
  <si>
    <t>Услуги по предоставлению гостиничных номеров для проживания, сопутствующие услуги</t>
  </si>
  <si>
    <t>Услуги общественного питания</t>
  </si>
  <si>
    <t>доходы от оказания услуг, работ:</t>
  </si>
  <si>
    <t>в том числе на: Выплаты персоналу всего:</t>
  </si>
  <si>
    <t>оплата труда и начисления на выплаты по оплате труда, из них:</t>
  </si>
  <si>
    <t xml:space="preserve"> - компенсация расходов на оплату соимости проезда к месту использования отпуска и обратно лицам, работающим в районах Крайнего Севера</t>
  </si>
  <si>
    <t>выплаты командировочных расходов, из них:</t>
  </si>
  <si>
    <t>Социальные и иные выплаты населению, всего</t>
  </si>
  <si>
    <t>стипендии учащимся</t>
  </si>
  <si>
    <t>компенсации, премии, гранты</t>
  </si>
  <si>
    <t xml:space="preserve"> - уплата госпошлин</t>
  </si>
  <si>
    <t xml:space="preserve"> - уплата пени, штрафов</t>
  </si>
  <si>
    <t>-…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</si>
  <si>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</si>
  <si>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</si>
  <si>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- за пользование недвижимым имуществом</t>
  </si>
  <si>
    <t>-за пользование движимым имуществом</t>
  </si>
  <si>
    <t>работы, услуги по содержанию имущества</t>
  </si>
  <si>
    <t>- работы, услуги по содержанию недвижимого имущества</t>
  </si>
  <si>
    <t>услуги по охране имущества</t>
  </si>
  <si>
    <t>текущий ремонт недвижимого имущества</t>
  </si>
  <si>
    <t>текущий ремонт движимого имущества</t>
  </si>
  <si>
    <t>капитальный ремонт  недвижимого имущества</t>
  </si>
  <si>
    <t>капитальный ремонт  движимого имущества</t>
  </si>
  <si>
    <t>проведение противопожарных мероприятий</t>
  </si>
  <si>
    <t>…</t>
  </si>
  <si>
    <t>увеличение остатков средств</t>
  </si>
  <si>
    <t>- увеличение стоимости ценных бумаг, кроме акций и иных форм участия в капитале</t>
  </si>
  <si>
    <t>- увеличение стоимости акций и иных форм</t>
  </si>
  <si>
    <t>Прочие поступления</t>
  </si>
  <si>
    <t>увеличение стоимости материальных запасов</t>
  </si>
  <si>
    <t>увеличение стоимости основных средств</t>
  </si>
  <si>
    <t xml:space="preserve"> - за счет приобретения кормов для животных</t>
  </si>
  <si>
    <t xml:space="preserve"> - за счет приобретения горюче-смазочных материалов для автотранспортных средств</t>
  </si>
  <si>
    <t xml:space="preserve"> - за счет приобретения горюче-смазочных материалов для тепловых станций (установок)</t>
  </si>
  <si>
    <t>- за счет приобретения прочих материальных запасов</t>
  </si>
  <si>
    <t xml:space="preserve"> -арендная плата за пользование  имуществом</t>
  </si>
  <si>
    <t>прочие работы, услуги</t>
  </si>
  <si>
    <r>
      <t>на 20</t>
    </r>
    <r>
      <rPr>
        <u val="single"/>
        <sz val="12"/>
        <rFont val="Times New Roman"/>
        <family val="1"/>
      </rPr>
      <t xml:space="preserve">17 </t>
    </r>
    <r>
      <rPr>
        <sz val="12"/>
        <rFont val="Times New Roman"/>
        <family val="1"/>
      </rPr>
      <t>г. очередной финансовый год</t>
    </r>
  </si>
  <si>
    <r>
      <t>на 20</t>
    </r>
    <r>
      <rPr>
        <u val="single"/>
        <sz val="12"/>
        <rFont val="Times New Roman"/>
        <family val="1"/>
      </rPr>
      <t xml:space="preserve">18 </t>
    </r>
    <r>
      <rPr>
        <sz val="12"/>
        <rFont val="Times New Roman"/>
        <family val="1"/>
      </rPr>
      <t>г. 1-ый год планового периода</t>
    </r>
  </si>
  <si>
    <r>
      <t>на 20</t>
    </r>
    <r>
      <rPr>
        <u val="single"/>
        <sz val="12"/>
        <rFont val="Times New Roman"/>
        <family val="1"/>
      </rPr>
      <t>19</t>
    </r>
    <r>
      <rPr>
        <sz val="12"/>
        <rFont val="Times New Roman"/>
        <family val="1"/>
      </rPr>
      <t>г. 2-ой год планового периода</t>
    </r>
  </si>
  <si>
    <t>из них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</si>
  <si>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</si>
  <si>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</si>
  <si>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</si>
  <si>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</si>
  <si>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</si>
  <si>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</si>
  <si>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</si>
  <si>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</si>
  <si>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</si>
  <si>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</si>
  <si>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</si>
  <si>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011</t>
  </si>
  <si>
    <t>012</t>
  </si>
  <si>
    <t>013</t>
  </si>
  <si>
    <t>021</t>
  </si>
  <si>
    <t>022</t>
  </si>
  <si>
    <t>023</t>
  </si>
  <si>
    <t>Приложение 1</t>
  </si>
  <si>
    <t xml:space="preserve">к Порядку составления и </t>
  </si>
  <si>
    <t>утверждения Плана финансово-</t>
  </si>
  <si>
    <t>хозяйственной деятельности</t>
  </si>
  <si>
    <t>учреждений</t>
  </si>
  <si>
    <t>17</t>
  </si>
  <si>
    <t>прочие расходы</t>
  </si>
  <si>
    <t>на 01 января 2017 г.</t>
  </si>
  <si>
    <t>- техническое обслуживание оборудования лифт</t>
  </si>
  <si>
    <t xml:space="preserve">- техническое обслуживание комплекса тех. средств охраны </t>
  </si>
  <si>
    <t>- техническое обслуживание комплекса учета тепла</t>
  </si>
  <si>
    <t>-вывоз захоронение ТБО</t>
  </si>
  <si>
    <t>- техническое обслуживание и ремонт компьютерной техники</t>
  </si>
  <si>
    <t>- техническое обслуживание и ремонт авторанспорта</t>
  </si>
  <si>
    <t>- техническое обслуживание и ремонт систем (контроля доступа, ОПС, видеонаблюдения, оповещения, пожаротушения)</t>
  </si>
  <si>
    <t>- техническое обслуживание и ремонт пожарных кранов</t>
  </si>
  <si>
    <t>- техническое обслуживание и ремонт огнетушителей</t>
  </si>
  <si>
    <t>- вывоз снега</t>
  </si>
  <si>
    <t>- оплата услуг вневедомственной охраны</t>
  </si>
  <si>
    <t>- оплата договоров с охранными, пожарными организациями (установка, наладка, эксплуатация)</t>
  </si>
  <si>
    <t>- услуги по страхованию имущества, гражданской ответственности</t>
  </si>
  <si>
    <t>- проведение предрейсовых осмотров водителей</t>
  </si>
  <si>
    <t>- изготовление бланков, печатей</t>
  </si>
  <si>
    <t>- реклама</t>
  </si>
  <si>
    <t>- обучение</t>
  </si>
  <si>
    <t>- оплата в Российское авторское общество</t>
  </si>
  <si>
    <t>- оплата по договорам авторского заказа</t>
  </si>
  <si>
    <t>- оплата по агентским договора</t>
  </si>
  <si>
    <t>- огнезащитная обработка декораций</t>
  </si>
  <si>
    <t>- услуги по сопровождению сайта</t>
  </si>
  <si>
    <t>- обслуживание локальной сети</t>
  </si>
  <si>
    <t>- обслуживание бухгалтерских программ</t>
  </si>
  <si>
    <t>- приобретение цветов для поздравления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</si>
  <si>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</si>
  <si>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</si>
  <si>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</si>
  <si>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</si>
  <si>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</si>
  <si>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</si>
  <si>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</si>
  <si>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</si>
  <si>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</si>
  <si>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</si>
  <si>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</si>
  <si>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</si>
  <si>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</si>
  <si>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</si>
  <si>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</si>
  <si>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</si>
  <si>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</si>
  <si>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</si>
  <si>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</si>
  <si>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</si>
  <si>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</si>
  <si>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</si>
  <si>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</si>
  <si>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</si>
  <si>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Исполнитель: Зуева Лина Александровна 21-08-11</t>
  </si>
  <si>
    <t>мая</t>
  </si>
  <si>
    <t>04.05.2017</t>
  </si>
  <si>
    <t>- за счет приобретения прочих основных средств</t>
  </si>
  <si>
    <t xml:space="preserve"> - за счет выполнение работ по пошиву портьер</t>
  </si>
  <si>
    <t>В.В.Кузнецов</t>
  </si>
  <si>
    <t>иные расходы, не связанные с выполнение государственного задания (приказ Правительства Хабаровского края 254-рп от 25.04.2017г.,приказ министерства культуры Хабаровского края 92/01-15 от 27.04.2017 г.)</t>
  </si>
  <si>
    <t>10</t>
  </si>
  <si>
    <t>на 10 мая 2017 г.</t>
  </si>
  <si>
    <r>
      <t xml:space="preserve">на </t>
    </r>
    <r>
      <rPr>
        <u val="single"/>
        <sz val="14"/>
        <rFont val="Times New Roman"/>
        <family val="1"/>
      </rPr>
      <t xml:space="preserve">       10 мая        </t>
    </r>
    <r>
      <rPr>
        <sz val="14"/>
        <rFont val="Times New Roman"/>
        <family val="1"/>
      </rPr>
      <t>2017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</si>
</sst>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i/>
      <sz val="9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left" vertical="top" wrapText="1" indent="2"/>
    </xf>
    <xf numFmtId="0" fontId="56" fillId="0" borderId="10" xfId="0" applyFont="1" applyBorder="1" applyAlignment="1">
      <alignment horizontal="left" vertical="top" wrapText="1" indent="4"/>
    </xf>
    <xf numFmtId="0" fontId="56" fillId="0" borderId="10" xfId="0" applyFont="1" applyBorder="1" applyAlignment="1">
      <alignment horizontal="left" vertical="top" wrapText="1" indent="3"/>
    </xf>
    <xf numFmtId="0" fontId="56" fillId="0" borderId="10" xfId="0" applyFont="1" applyBorder="1" applyAlignment="1">
      <alignment horizontal="left" vertical="top" wrapText="1" indent="6"/>
    </xf>
    <xf numFmtId="0" fontId="56" fillId="0" borderId="0" xfId="0" applyFont="1" applyAlignment="1">
      <alignment horizontal="right"/>
    </xf>
    <xf numFmtId="49" fontId="56" fillId="0" borderId="10" xfId="0" applyNumberFormat="1" applyFont="1" applyBorder="1" applyAlignment="1">
      <alignment horizontal="center" vertical="top" wrapText="1"/>
    </xf>
    <xf numFmtId="49" fontId="56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center" vertical="center"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6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 vertical="distributed" wrapText="1"/>
    </xf>
    <xf numFmtId="2" fontId="56" fillId="0" borderId="0" xfId="0" applyNumberFormat="1" applyFont="1" applyAlignment="1">
      <alignment horizontal="center" vertical="distributed"/>
    </xf>
    <xf numFmtId="2" fontId="0" fillId="0" borderId="0" xfId="0" applyNumberFormat="1" applyAlignment="1">
      <alignment horizontal="center" vertical="distributed"/>
    </xf>
    <xf numFmtId="49" fontId="56" fillId="0" borderId="10" xfId="0" applyNumberFormat="1" applyFont="1" applyBorder="1" applyAlignment="1">
      <alignment horizontal="center" vertical="distributed" wrapText="1"/>
    </xf>
    <xf numFmtId="4" fontId="56" fillId="0" borderId="10" xfId="0" applyNumberFormat="1" applyFont="1" applyBorder="1" applyAlignment="1">
      <alignment horizontal="center" vertical="distributed" wrapText="1"/>
    </xf>
    <xf numFmtId="0" fontId="3" fillId="0" borderId="0" xfId="0" applyFont="1" applyAlignment="1">
      <alignment horizontal="left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wrapText="1"/>
    </xf>
    <xf numFmtId="4" fontId="33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" fontId="31" fillId="0" borderId="0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4" fontId="36" fillId="0" borderId="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distributed"/>
    </xf>
    <xf numFmtId="0" fontId="4" fillId="0" borderId="0" xfId="0" applyFont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distributed"/>
    </xf>
    <xf numFmtId="0" fontId="5" fillId="0" borderId="0" xfId="0" applyFont="1" applyBorder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49" fontId="5" fillId="0" borderId="19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7" fillId="0" borderId="0" xfId="0" applyFont="1" applyAlignment="1">
      <alignment horizontal="center"/>
    </xf>
    <xf numFmtId="0" fontId="58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 vertical="top" wrapText="1"/>
    </xf>
    <xf numFmtId="4" fontId="56" fillId="0" borderId="10" xfId="0" applyNumberFormat="1" applyFont="1" applyBorder="1" applyAlignment="1">
      <alignment horizontal="center" vertical="distributed" wrapText="1"/>
    </xf>
    <xf numFmtId="16" fontId="56" fillId="0" borderId="10" xfId="0" applyNumberFormat="1" applyFont="1" applyBorder="1" applyAlignment="1">
      <alignment vertical="top" wrapText="1"/>
    </xf>
    <xf numFmtId="14" fontId="56" fillId="0" borderId="10" xfId="0" applyNumberFormat="1" applyFont="1" applyBorder="1" applyAlignment="1">
      <alignment vertical="top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37"/>
  <sheetViews>
    <sheetView view="pageBreakPreview" zoomScaleSheetLayoutView="100" zoomScalePageLayoutView="0" workbookViewId="0" topLeftCell="A13">
      <selection activeCell="AA21" sqref="AA21"/>
    </sheetView>
  </sheetViews>
  <sheetFormatPr defaultColWidth="0.85546875" defaultRowHeight="15"/>
  <cols>
    <col min="1" max="1" width="1.1484375" style="11" customWidth="1"/>
    <col min="2" max="26" width="0.85546875" style="11" customWidth="1"/>
    <col min="27" max="27" width="2.00390625" style="11" customWidth="1"/>
    <col min="28" max="41" width="0.85546875" style="11" customWidth="1"/>
    <col min="42" max="43" width="0" style="11" hidden="1" customWidth="1"/>
    <col min="44" max="55" width="0.85546875" style="11" customWidth="1"/>
    <col min="56" max="56" width="1.421875" style="11" customWidth="1"/>
    <col min="57" max="88" width="0.85546875" style="11" customWidth="1"/>
    <col min="89" max="89" width="2.28125" style="11" customWidth="1"/>
    <col min="90" max="16384" width="0.85546875" style="11" customWidth="1"/>
  </cols>
  <sheetData>
    <row r="1" spans="1:99" ht="18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50" t="s">
        <v>240</v>
      </c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ht="13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2" t="s">
        <v>241</v>
      </c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</row>
    <row r="3" spans="1:99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2" t="s">
        <v>242</v>
      </c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</row>
    <row r="4" spans="1:99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2" t="s">
        <v>243</v>
      </c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</row>
    <row r="5" spans="1:99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2" t="s">
        <v>244</v>
      </c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</row>
    <row r="6" spans="1:99" ht="13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</row>
    <row r="7" spans="1:99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42" t="s">
        <v>114</v>
      </c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</row>
    <row r="8" spans="1:99" ht="33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45" t="s">
        <v>157</v>
      </c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</row>
    <row r="9" spans="1:99" s="12" customFormat="1" ht="38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48" t="s">
        <v>115</v>
      </c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</row>
    <row r="10" spans="1:99" ht="23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5"/>
      <c r="BS10" s="15"/>
      <c r="BT10" s="149" t="s">
        <v>302</v>
      </c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</row>
    <row r="11" spans="1:99" s="12" customFormat="1" ht="15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43" t="s">
        <v>116</v>
      </c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5"/>
      <c r="BS11" s="15"/>
      <c r="BT11" s="144" t="s">
        <v>117</v>
      </c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</row>
    <row r="12" spans="1:99" ht="15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42" t="s">
        <v>118</v>
      </c>
      <c r="BF12" s="142"/>
      <c r="BG12" s="137" t="s">
        <v>304</v>
      </c>
      <c r="BH12" s="137"/>
      <c r="BI12" s="137"/>
      <c r="BJ12" s="137"/>
      <c r="BK12" s="15" t="s">
        <v>118</v>
      </c>
      <c r="BL12" s="15"/>
      <c r="BM12" s="15"/>
      <c r="BN12" s="137" t="s">
        <v>298</v>
      </c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46">
        <v>20</v>
      </c>
      <c r="CG12" s="146"/>
      <c r="CH12" s="146"/>
      <c r="CI12" s="146"/>
      <c r="CJ12" s="147" t="s">
        <v>245</v>
      </c>
      <c r="CK12" s="147"/>
      <c r="CL12" s="15" t="s">
        <v>119</v>
      </c>
      <c r="CN12" s="15"/>
      <c r="CP12" s="15"/>
      <c r="CQ12" s="15"/>
      <c r="CR12" s="15"/>
      <c r="CS12" s="15"/>
      <c r="CT12" s="15"/>
      <c r="CU12" s="15"/>
    </row>
    <row r="13" spans="1:99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7"/>
      <c r="CQ13" s="15"/>
      <c r="CR13" s="15"/>
      <c r="CS13" s="15"/>
      <c r="CT13" s="15"/>
      <c r="CU13" s="15"/>
    </row>
    <row r="14" spans="1:99" ht="18.75">
      <c r="A14" s="136" t="s">
        <v>120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</row>
    <row r="15" spans="1:99" s="43" customFormat="1" ht="18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41"/>
      <c r="AI15" s="14"/>
      <c r="AJ15" s="14"/>
      <c r="AK15" s="14"/>
      <c r="AL15" s="14"/>
      <c r="AM15" s="14"/>
      <c r="AN15" s="14"/>
      <c r="AO15" s="14"/>
      <c r="AP15" s="14"/>
      <c r="AQ15" s="42"/>
      <c r="AR15" s="42"/>
      <c r="AS15" s="42"/>
      <c r="AT15" s="14"/>
      <c r="AU15" s="14"/>
      <c r="AV15" s="42" t="s">
        <v>121</v>
      </c>
      <c r="AW15" s="141" t="s">
        <v>245</v>
      </c>
      <c r="AX15" s="141"/>
      <c r="AY15" s="141"/>
      <c r="AZ15" s="141"/>
      <c r="BA15" s="14" t="s">
        <v>122</v>
      </c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</row>
    <row r="16" spans="1:99" ht="15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</row>
    <row r="17" spans="1:99" ht="15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39" t="s">
        <v>123</v>
      </c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</row>
    <row r="18" spans="1:99" ht="15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6" t="s">
        <v>124</v>
      </c>
      <c r="CG18" s="15"/>
      <c r="CH18" s="122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4"/>
    </row>
    <row r="19" spans="1:99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 t="s">
        <v>118</v>
      </c>
      <c r="Z19" s="137" t="s">
        <v>304</v>
      </c>
      <c r="AA19" s="137"/>
      <c r="AB19" s="137"/>
      <c r="AC19" s="140" t="s">
        <v>118</v>
      </c>
      <c r="AD19" s="140"/>
      <c r="AE19" s="37" t="s">
        <v>298</v>
      </c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99">
        <v>20</v>
      </c>
      <c r="AU19" s="99"/>
      <c r="AV19" s="99"/>
      <c r="AW19" s="99"/>
      <c r="AX19" s="37"/>
      <c r="AY19" s="39" t="s">
        <v>138</v>
      </c>
      <c r="AZ19" s="39"/>
      <c r="BA19" s="39"/>
      <c r="BB19" s="138">
        <v>17</v>
      </c>
      <c r="BC19" s="138"/>
      <c r="BD19" s="138"/>
      <c r="BE19" s="15" t="s">
        <v>119</v>
      </c>
      <c r="BF19" s="15"/>
      <c r="BG19" s="38"/>
      <c r="BH19" s="39"/>
      <c r="BI19" s="39"/>
      <c r="BJ19" s="39"/>
      <c r="BK19" s="39"/>
      <c r="BL19" s="40"/>
      <c r="BM19" s="15"/>
      <c r="BN19" s="15"/>
      <c r="BO19" s="15"/>
      <c r="BP19" s="15"/>
      <c r="BQ19" s="15"/>
      <c r="BR19" s="18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6" t="s">
        <v>125</v>
      </c>
      <c r="CG19" s="15"/>
      <c r="CH19" s="122" t="s">
        <v>299</v>
      </c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4"/>
    </row>
    <row r="20" spans="1:99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8"/>
      <c r="BS20" s="18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6"/>
      <c r="CG20" s="15"/>
      <c r="CH20" s="122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4"/>
    </row>
    <row r="21" spans="1:99" ht="30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8"/>
      <c r="BS21" s="18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6"/>
      <c r="CG21" s="15"/>
      <c r="CH21" s="122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4"/>
    </row>
    <row r="22" spans="1:99" ht="30" customHeight="1">
      <c r="A22" s="19" t="s">
        <v>139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35" t="s">
        <v>158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5"/>
      <c r="BX22" s="15"/>
      <c r="BY22" s="15"/>
      <c r="BZ22" s="15"/>
      <c r="CA22" s="15"/>
      <c r="CB22" s="15"/>
      <c r="CC22" s="15"/>
      <c r="CD22" s="15"/>
      <c r="CE22" s="15"/>
      <c r="CF22" s="16" t="s">
        <v>126</v>
      </c>
      <c r="CG22" s="15"/>
      <c r="CH22" s="122" t="s">
        <v>143</v>
      </c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4"/>
    </row>
    <row r="23" spans="1:99" ht="15.75">
      <c r="A23" s="20" t="s">
        <v>140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5"/>
      <c r="BX23" s="15"/>
      <c r="BY23" s="15"/>
      <c r="BZ23" s="15"/>
      <c r="CA23" s="15"/>
      <c r="CB23" s="15"/>
      <c r="CC23" s="15"/>
      <c r="CD23" s="15"/>
      <c r="CE23" s="15"/>
      <c r="CF23" s="21"/>
      <c r="CG23" s="15"/>
      <c r="CH23" s="122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4"/>
    </row>
    <row r="24" spans="1:99" ht="15.75">
      <c r="A24" s="19" t="s">
        <v>141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5"/>
      <c r="BX24" s="15"/>
      <c r="BY24" s="15"/>
      <c r="BZ24" s="15"/>
      <c r="CA24" s="15"/>
      <c r="CB24" s="15"/>
      <c r="CC24" s="15"/>
      <c r="CD24" s="15"/>
      <c r="CE24" s="15"/>
      <c r="CF24" s="21"/>
      <c r="CG24" s="15"/>
      <c r="CH24" s="122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4"/>
    </row>
    <row r="25" spans="1:99" ht="1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15"/>
      <c r="BN25" s="15"/>
      <c r="BO25" s="15"/>
      <c r="BP25" s="15"/>
      <c r="BQ25" s="15"/>
      <c r="BR25" s="18"/>
      <c r="BS25" s="18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6"/>
      <c r="CG25" s="15"/>
      <c r="CH25" s="119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1"/>
    </row>
    <row r="26" spans="1:99" s="13" customFormat="1" ht="15.75">
      <c r="A26" s="23" t="s">
        <v>127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130" t="s">
        <v>146</v>
      </c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4"/>
      <c r="CG26" s="23"/>
      <c r="CH26" s="125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7"/>
    </row>
    <row r="27" spans="1:99" s="13" customFormat="1" ht="30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23"/>
      <c r="BR27" s="23"/>
      <c r="BS27" s="23"/>
      <c r="BT27" s="23"/>
      <c r="BU27" s="128" t="s">
        <v>136</v>
      </c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9"/>
      <c r="CH27" s="125" t="s">
        <v>159</v>
      </c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7"/>
    </row>
    <row r="28" spans="1:99" s="13" customFormat="1" ht="15.75">
      <c r="A28" s="25" t="s">
        <v>128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6" t="s">
        <v>129</v>
      </c>
      <c r="CG28" s="23"/>
      <c r="CH28" s="131" t="s">
        <v>130</v>
      </c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3"/>
    </row>
    <row r="29" spans="1:99" s="13" customFormat="1" ht="15.75">
      <c r="A29" s="25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5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</row>
    <row r="30" spans="1:99" ht="15.75">
      <c r="A30" s="19" t="s">
        <v>131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15"/>
      <c r="AF30" s="29"/>
      <c r="AG30" s="29"/>
      <c r="AH30" s="29"/>
      <c r="AI30" s="29"/>
      <c r="AJ30" s="29"/>
      <c r="AK30" s="29"/>
      <c r="AL30" s="29"/>
      <c r="AM30" s="29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</row>
    <row r="31" spans="1:99" ht="15.75">
      <c r="A31" s="19" t="s">
        <v>132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15"/>
      <c r="AF31" s="29"/>
      <c r="AG31" s="29"/>
      <c r="AH31" s="29"/>
      <c r="AI31" s="29"/>
      <c r="AJ31" s="29"/>
      <c r="AK31" s="29"/>
      <c r="AL31" s="29"/>
      <c r="AM31" s="29"/>
      <c r="AN31" s="30"/>
      <c r="AO31" s="30"/>
      <c r="AP31" s="30"/>
      <c r="AQ31" s="30"/>
      <c r="AR31" s="30"/>
      <c r="AS31" s="30"/>
      <c r="AT31" s="30"/>
      <c r="AU31" s="30"/>
      <c r="AV31" s="30"/>
      <c r="AW31" s="134" t="s">
        <v>144</v>
      </c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</row>
    <row r="32" spans="1:99" ht="15.75">
      <c r="A32" s="19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31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32"/>
      <c r="CI32" s="32"/>
      <c r="CJ32" s="32"/>
      <c r="CK32" s="32"/>
      <c r="CL32" s="32"/>
      <c r="CM32" s="32"/>
      <c r="CN32" s="15"/>
      <c r="CO32" s="15"/>
      <c r="CP32" s="15"/>
      <c r="CQ32" s="15"/>
      <c r="CR32" s="15"/>
      <c r="CS32" s="15"/>
      <c r="CT32" s="15"/>
      <c r="CU32" s="15"/>
    </row>
    <row r="33" spans="1:99" ht="15.75">
      <c r="A33" s="19" t="s">
        <v>133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1:99" ht="15.75">
      <c r="A34" s="19" t="s">
        <v>134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</row>
    <row r="35" spans="1:99" ht="15.75">
      <c r="A35" s="19" t="s">
        <v>135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33"/>
      <c r="AO35" s="33"/>
      <c r="AP35" s="33"/>
      <c r="AQ35" s="33"/>
      <c r="AR35" s="33"/>
      <c r="AS35" s="33"/>
      <c r="AT35" s="33"/>
      <c r="AU35" s="33"/>
      <c r="AV35" s="118" t="s">
        <v>145</v>
      </c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</row>
    <row r="36" spans="1:99" ht="15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</row>
    <row r="37" spans="1:99" ht="15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</row>
  </sheetData>
  <sheetProtection/>
  <mergeCells count="39">
    <mergeCell ref="AZ10:BQ10"/>
    <mergeCell ref="BT10:CU10"/>
    <mergeCell ref="AZ1:CU1"/>
    <mergeCell ref="AZ2:CU2"/>
    <mergeCell ref="AZ3:CU3"/>
    <mergeCell ref="AZ4:CU4"/>
    <mergeCell ref="AZ5:CU5"/>
    <mergeCell ref="BE12:BF12"/>
    <mergeCell ref="AZ11:BQ11"/>
    <mergeCell ref="BT11:CU11"/>
    <mergeCell ref="AZ7:CU7"/>
    <mergeCell ref="AZ8:CU8"/>
    <mergeCell ref="BG12:BJ12"/>
    <mergeCell ref="BN12:CE12"/>
    <mergeCell ref="CF12:CI12"/>
    <mergeCell ref="CJ12:CK12"/>
    <mergeCell ref="AZ9:CU9"/>
    <mergeCell ref="A14:CU14"/>
    <mergeCell ref="Z19:AB19"/>
    <mergeCell ref="BB19:BD19"/>
    <mergeCell ref="CH17:CU17"/>
    <mergeCell ref="AC19:AD19"/>
    <mergeCell ref="AW15:AZ15"/>
    <mergeCell ref="CH22:CU22"/>
    <mergeCell ref="CH21:CU21"/>
    <mergeCell ref="CH18:CU18"/>
    <mergeCell ref="CH19:CU19"/>
    <mergeCell ref="CH20:CU20"/>
    <mergeCell ref="AC22:BV24"/>
    <mergeCell ref="AV35:CU35"/>
    <mergeCell ref="CH25:CU25"/>
    <mergeCell ref="CH23:CU23"/>
    <mergeCell ref="CH27:CU27"/>
    <mergeCell ref="BU27:CG27"/>
    <mergeCell ref="AF26:BP26"/>
    <mergeCell ref="CH26:CU26"/>
    <mergeCell ref="CH24:CU24"/>
    <mergeCell ref="CH28:CU28"/>
    <mergeCell ref="AW31:CU31"/>
  </mergeCells>
  <printOptions/>
  <pageMargins left="1.3779527559055118" right="0.3937007874015748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3" sqref="C33"/>
    </sheetView>
  </sheetViews>
  <sheetFormatPr defaultColWidth="9.140625" defaultRowHeight="15"/>
  <cols>
    <col min="1" max="1" width="6.421875" style="0" customWidth="1"/>
    <col min="2" max="2" width="56.28125" style="0" customWidth="1"/>
    <col min="3" max="3" width="18.421875" style="49" customWidth="1"/>
  </cols>
  <sheetData>
    <row r="1" spans="1:3" ht="15.75">
      <c r="A1" s="1"/>
      <c r="B1" s="1"/>
      <c r="C1" s="48" t="s">
        <v>20</v>
      </c>
    </row>
    <row r="2" spans="1:3" ht="15.75">
      <c r="A2" s="1"/>
      <c r="B2" s="1"/>
      <c r="C2" s="48"/>
    </row>
    <row r="3" spans="1:3" ht="18.75">
      <c r="A3" s="151" t="s">
        <v>83</v>
      </c>
      <c r="B3" s="151"/>
      <c r="C3" s="151"/>
    </row>
    <row r="4" spans="1:3" ht="18.75">
      <c r="A4" s="152" t="s">
        <v>247</v>
      </c>
      <c r="B4" s="152"/>
      <c r="C4" s="152"/>
    </row>
    <row r="5" spans="1:3" ht="15.75">
      <c r="A5" s="153" t="s">
        <v>19</v>
      </c>
      <c r="B5" s="153"/>
      <c r="C5" s="153"/>
    </row>
    <row r="6" spans="1:3" ht="15.75">
      <c r="A6" s="1"/>
      <c r="B6" s="1"/>
      <c r="C6" s="48"/>
    </row>
    <row r="7" spans="1:3" s="44" customFormat="1" ht="31.5">
      <c r="A7" s="36" t="s">
        <v>142</v>
      </c>
      <c r="B7" s="46" t="s">
        <v>0</v>
      </c>
      <c r="C7" s="47" t="s">
        <v>1</v>
      </c>
    </row>
    <row r="8" spans="1:3" ht="15.75">
      <c r="A8" s="2">
        <v>1</v>
      </c>
      <c r="B8" s="2">
        <v>2</v>
      </c>
      <c r="C8" s="50">
        <v>3</v>
      </c>
    </row>
    <row r="9" spans="1:3" ht="15.75">
      <c r="A9" s="3" t="s">
        <v>35</v>
      </c>
      <c r="B9" s="35" t="s">
        <v>2</v>
      </c>
      <c r="C9" s="51">
        <v>363799.27</v>
      </c>
    </row>
    <row r="10" spans="1:3" ht="15.75">
      <c r="A10" s="156" t="s">
        <v>21</v>
      </c>
      <c r="B10" s="4" t="s">
        <v>3</v>
      </c>
      <c r="C10" s="155">
        <v>414601.92</v>
      </c>
    </row>
    <row r="11" spans="1:3" ht="15.75">
      <c r="A11" s="154"/>
      <c r="B11" s="4" t="s">
        <v>4</v>
      </c>
      <c r="C11" s="155"/>
    </row>
    <row r="12" spans="1:3" ht="15.75">
      <c r="A12" s="154" t="s">
        <v>22</v>
      </c>
      <c r="B12" s="5" t="s">
        <v>5</v>
      </c>
      <c r="C12" s="155">
        <v>252788.05</v>
      </c>
    </row>
    <row r="13" spans="1:3" ht="15.75">
      <c r="A13" s="154"/>
      <c r="B13" s="5" t="s">
        <v>6</v>
      </c>
      <c r="C13" s="155"/>
    </row>
    <row r="14" spans="1:3" ht="20.25" customHeight="1">
      <c r="A14" s="3" t="s">
        <v>23</v>
      </c>
      <c r="B14" s="6" t="s">
        <v>7</v>
      </c>
      <c r="C14" s="51">
        <v>78334.14</v>
      </c>
    </row>
    <row r="15" spans="1:3" ht="15.75">
      <c r="A15" s="157" t="s">
        <v>24</v>
      </c>
      <c r="B15" s="5" t="s">
        <v>5</v>
      </c>
      <c r="C15" s="155">
        <v>44839.63</v>
      </c>
    </row>
    <row r="16" spans="1:3" ht="15.75">
      <c r="A16" s="154"/>
      <c r="B16" s="5" t="s">
        <v>6</v>
      </c>
      <c r="C16" s="155"/>
    </row>
    <row r="17" spans="1:3" ht="15.75">
      <c r="A17" s="3" t="s">
        <v>29</v>
      </c>
      <c r="B17" s="35" t="s">
        <v>8</v>
      </c>
      <c r="C17" s="51">
        <v>-344194.41</v>
      </c>
    </row>
    <row r="18" spans="1:3" ht="15.75">
      <c r="A18" s="154" t="s">
        <v>25</v>
      </c>
      <c r="B18" s="4" t="s">
        <v>3</v>
      </c>
      <c r="C18" s="155">
        <v>1584.84</v>
      </c>
    </row>
    <row r="19" spans="1:3" ht="15.75">
      <c r="A19" s="154"/>
      <c r="B19" s="4" t="s">
        <v>9</v>
      </c>
      <c r="C19" s="155"/>
    </row>
    <row r="20" spans="1:3" ht="15.75">
      <c r="A20" s="157" t="s">
        <v>26</v>
      </c>
      <c r="B20" s="7" t="s">
        <v>5</v>
      </c>
      <c r="C20" s="155">
        <v>1584.84</v>
      </c>
    </row>
    <row r="21" spans="1:3" ht="20.25" customHeight="1">
      <c r="A21" s="154"/>
      <c r="B21" s="7" t="s">
        <v>10</v>
      </c>
      <c r="C21" s="155"/>
    </row>
    <row r="22" spans="1:3" ht="15.75">
      <c r="A22" s="3"/>
      <c r="B22" s="35"/>
      <c r="C22" s="51"/>
    </row>
    <row r="23" spans="1:3" ht="33" customHeight="1">
      <c r="A23" s="3" t="s">
        <v>27</v>
      </c>
      <c r="B23" s="7" t="s">
        <v>11</v>
      </c>
      <c r="C23" s="51" t="s">
        <v>147</v>
      </c>
    </row>
    <row r="24" spans="1:3" ht="15.75">
      <c r="A24" s="3" t="s">
        <v>28</v>
      </c>
      <c r="B24" s="4" t="s">
        <v>12</v>
      </c>
      <c r="C24" s="51" t="s">
        <v>147</v>
      </c>
    </row>
    <row r="25" spans="1:3" ht="15.75" customHeight="1">
      <c r="A25" s="3" t="s">
        <v>30</v>
      </c>
      <c r="B25" s="4" t="s">
        <v>13</v>
      </c>
      <c r="C25" s="51">
        <v>5668.58</v>
      </c>
    </row>
    <row r="26" spans="1:3" ht="19.5" customHeight="1">
      <c r="A26" s="3" t="s">
        <v>31</v>
      </c>
      <c r="B26" s="4" t="s">
        <v>14</v>
      </c>
      <c r="C26" s="51">
        <v>831.87</v>
      </c>
    </row>
    <row r="27" spans="1:3" ht="15.75">
      <c r="A27" s="3" t="s">
        <v>36</v>
      </c>
      <c r="B27" s="35" t="s">
        <v>15</v>
      </c>
      <c r="C27" s="51">
        <v>21934.89</v>
      </c>
    </row>
    <row r="28" spans="1:3" ht="15.75">
      <c r="A28" s="154" t="s">
        <v>32</v>
      </c>
      <c r="B28" s="4" t="s">
        <v>3</v>
      </c>
      <c r="C28" s="155" t="s">
        <v>147</v>
      </c>
    </row>
    <row r="29" spans="1:3" ht="15.75">
      <c r="A29" s="154"/>
      <c r="B29" s="4" t="s">
        <v>16</v>
      </c>
      <c r="C29" s="155"/>
    </row>
    <row r="30" spans="1:3" ht="15.75">
      <c r="A30" s="3" t="s">
        <v>33</v>
      </c>
      <c r="B30" s="4" t="s">
        <v>17</v>
      </c>
      <c r="C30" s="51">
        <v>21934.89</v>
      </c>
    </row>
    <row r="31" spans="1:3" ht="15.75">
      <c r="A31" s="157" t="s">
        <v>34</v>
      </c>
      <c r="B31" s="5" t="s">
        <v>5</v>
      </c>
      <c r="C31" s="155">
        <v>2859.69</v>
      </c>
    </row>
    <row r="32" spans="1:3" ht="19.5" customHeight="1">
      <c r="A32" s="154"/>
      <c r="B32" s="5" t="s">
        <v>18</v>
      </c>
      <c r="C32" s="155"/>
    </row>
  </sheetData>
  <sheetProtection/>
  <mergeCells count="17">
    <mergeCell ref="C15:C16"/>
    <mergeCell ref="A31:A32"/>
    <mergeCell ref="C31:C32"/>
    <mergeCell ref="A20:A21"/>
    <mergeCell ref="C20:C21"/>
    <mergeCell ref="A28:A29"/>
    <mergeCell ref="C28:C29"/>
    <mergeCell ref="A3:C3"/>
    <mergeCell ref="A4:C4"/>
    <mergeCell ref="A5:C5"/>
    <mergeCell ref="A18:A19"/>
    <mergeCell ref="C18:C19"/>
    <mergeCell ref="A10:A11"/>
    <mergeCell ref="C10:C11"/>
    <mergeCell ref="A12:A13"/>
    <mergeCell ref="C12:C13"/>
    <mergeCell ref="A15:A16"/>
  </mergeCells>
  <printOptions/>
  <pageMargins left="1.3779527559055118" right="0.3937007874015748" top="0.7874015748031497" bottom="0.7874015748031497" header="0" footer="0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145"/>
  <sheetViews>
    <sheetView tabSelected="1" zoomScale="130" zoomScaleNormal="130" zoomScalePageLayoutView="0" workbookViewId="0" topLeftCell="C38">
      <selection activeCell="A33" sqref="A33:I50"/>
    </sheetView>
  </sheetViews>
  <sheetFormatPr defaultColWidth="9.140625" defaultRowHeight="15"/>
  <cols>
    <col min="1" max="1" width="24.57421875" style="72" customWidth="1"/>
    <col min="2" max="2" width="8.00390625" style="54" customWidth="1"/>
    <col min="3" max="3" width="9.57421875" style="73" customWidth="1"/>
    <col min="4" max="4" width="15.140625" style="73" customWidth="1"/>
    <col min="5" max="5" width="15.57421875" style="73" customWidth="1"/>
    <col min="6" max="6" width="16.421875" style="73" customWidth="1"/>
    <col min="7" max="7" width="15.28125" style="73" customWidth="1"/>
    <col min="8" max="8" width="15.00390625" style="73" customWidth="1"/>
    <col min="9" max="9" width="14.8515625" style="73" customWidth="1"/>
    <col min="10" max="110" width="9.140625" style="53" customWidth="1"/>
    <col min="111" max="16384" width="9.140625" style="54" customWidth="1"/>
  </cols>
  <sheetData>
    <row r="1" spans="1:9" ht="12">
      <c r="A1" s="52"/>
      <c r="B1" s="12"/>
      <c r="C1" s="100"/>
      <c r="D1" s="100"/>
      <c r="E1" s="100"/>
      <c r="F1" s="100"/>
      <c r="G1" s="100"/>
      <c r="H1" s="100"/>
      <c r="I1" s="100" t="s">
        <v>67</v>
      </c>
    </row>
    <row r="2" spans="1:9" ht="12">
      <c r="A2" s="52"/>
      <c r="B2" s="12"/>
      <c r="C2" s="100"/>
      <c r="D2" s="100"/>
      <c r="E2" s="100"/>
      <c r="F2" s="100"/>
      <c r="G2" s="100"/>
      <c r="H2" s="100"/>
      <c r="I2" s="100"/>
    </row>
    <row r="3" spans="1:9" ht="12">
      <c r="A3" s="161" t="s">
        <v>69</v>
      </c>
      <c r="B3" s="161"/>
      <c r="C3" s="161"/>
      <c r="D3" s="161"/>
      <c r="E3" s="161"/>
      <c r="F3" s="161"/>
      <c r="G3" s="161"/>
      <c r="H3" s="161"/>
      <c r="I3" s="161"/>
    </row>
    <row r="4" spans="1:9" ht="12">
      <c r="A4" s="170"/>
      <c r="B4" s="170"/>
      <c r="C4" s="170"/>
      <c r="D4" s="170" t="s">
        <v>305</v>
      </c>
      <c r="E4" s="170"/>
      <c r="F4" s="170"/>
      <c r="G4" s="170"/>
      <c r="H4" s="170"/>
      <c r="I4" s="170"/>
    </row>
    <row r="5" spans="1:9" ht="12">
      <c r="A5" s="52"/>
      <c r="B5" s="12"/>
      <c r="C5" s="100"/>
      <c r="D5" s="100"/>
      <c r="E5" s="100"/>
      <c r="F5" s="100"/>
      <c r="G5" s="100"/>
      <c r="H5" s="100"/>
      <c r="I5" s="100"/>
    </row>
    <row r="6" spans="1:110" s="56" customFormat="1" ht="25.5" customHeight="1">
      <c r="A6" s="169" t="s">
        <v>0</v>
      </c>
      <c r="B6" s="169" t="s">
        <v>37</v>
      </c>
      <c r="C6" s="169" t="s">
        <v>60</v>
      </c>
      <c r="D6" s="169" t="s">
        <v>38</v>
      </c>
      <c r="E6" s="169"/>
      <c r="F6" s="169"/>
      <c r="G6" s="169"/>
      <c r="H6" s="169"/>
      <c r="I6" s="169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</row>
    <row r="7" spans="1:110" s="56" customFormat="1" ht="12">
      <c r="A7" s="169"/>
      <c r="B7" s="169"/>
      <c r="C7" s="169"/>
      <c r="D7" s="169" t="s">
        <v>39</v>
      </c>
      <c r="E7" s="169" t="s">
        <v>5</v>
      </c>
      <c r="F7" s="169"/>
      <c r="G7" s="169"/>
      <c r="H7" s="169"/>
      <c r="I7" s="169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</row>
    <row r="8" spans="1:110" s="56" customFormat="1" ht="79.5" customHeight="1">
      <c r="A8" s="169"/>
      <c r="B8" s="169"/>
      <c r="C8" s="169"/>
      <c r="D8" s="169"/>
      <c r="E8" s="169" t="s">
        <v>68</v>
      </c>
      <c r="F8" s="162" t="s">
        <v>94</v>
      </c>
      <c r="G8" s="169" t="s">
        <v>40</v>
      </c>
      <c r="H8" s="169" t="s">
        <v>41</v>
      </c>
      <c r="I8" s="169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</row>
    <row r="9" spans="1:110" s="56" customFormat="1" ht="33" customHeight="1">
      <c r="A9" s="169"/>
      <c r="B9" s="169"/>
      <c r="C9" s="169"/>
      <c r="D9" s="169"/>
      <c r="E9" s="169"/>
      <c r="F9" s="163"/>
      <c r="G9" s="169"/>
      <c r="H9" s="105" t="s">
        <v>39</v>
      </c>
      <c r="I9" s="105" t="s">
        <v>42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</row>
    <row r="10" spans="1:110" s="56" customFormat="1" ht="12">
      <c r="A10" s="105">
        <v>1</v>
      </c>
      <c r="B10" s="105">
        <v>2</v>
      </c>
      <c r="C10" s="105">
        <v>3</v>
      </c>
      <c r="D10" s="105">
        <v>4</v>
      </c>
      <c r="E10" s="105">
        <v>5</v>
      </c>
      <c r="F10" s="105">
        <v>6</v>
      </c>
      <c r="G10" s="105">
        <v>7</v>
      </c>
      <c r="H10" s="105">
        <v>8</v>
      </c>
      <c r="I10" s="105">
        <v>9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</row>
    <row r="11" spans="1:110" s="60" customFormat="1" ht="24" customHeight="1">
      <c r="A11" s="57" t="s">
        <v>43</v>
      </c>
      <c r="B11" s="105">
        <v>100</v>
      </c>
      <c r="C11" s="105" t="s">
        <v>44</v>
      </c>
      <c r="D11" s="58">
        <f>E11+H11+F11</f>
        <v>230237469.03</v>
      </c>
      <c r="E11" s="58">
        <f>E18</f>
        <v>164220620</v>
      </c>
      <c r="F11" s="58">
        <f>1000000</f>
        <v>1000000</v>
      </c>
      <c r="G11" s="58">
        <v>0</v>
      </c>
      <c r="H11" s="58">
        <f>H12+H18+H31+H32+H37+H38</f>
        <v>65016849.03</v>
      </c>
      <c r="I11" s="58">
        <v>0</v>
      </c>
      <c r="J11" s="112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</row>
    <row r="12" spans="1:10" ht="14.25" customHeight="1">
      <c r="A12" s="57" t="s">
        <v>5</v>
      </c>
      <c r="B12" s="169">
        <v>110</v>
      </c>
      <c r="C12" s="169">
        <v>120</v>
      </c>
      <c r="D12" s="164">
        <f>H12</f>
        <v>220000</v>
      </c>
      <c r="E12" s="164" t="s">
        <v>44</v>
      </c>
      <c r="F12" s="164" t="s">
        <v>44</v>
      </c>
      <c r="G12" s="164" t="s">
        <v>44</v>
      </c>
      <c r="H12" s="164">
        <v>220000</v>
      </c>
      <c r="I12" s="164" t="s">
        <v>44</v>
      </c>
      <c r="J12" s="112"/>
    </row>
    <row r="13" spans="1:10" ht="15.75" customHeight="1">
      <c r="A13" s="57" t="s">
        <v>45</v>
      </c>
      <c r="B13" s="169"/>
      <c r="C13" s="169"/>
      <c r="D13" s="164"/>
      <c r="E13" s="164"/>
      <c r="F13" s="164"/>
      <c r="G13" s="164"/>
      <c r="H13" s="164"/>
      <c r="I13" s="164"/>
      <c r="J13" s="112"/>
    </row>
    <row r="14" spans="1:10" ht="15.75" customHeight="1">
      <c r="A14" s="57" t="s">
        <v>3</v>
      </c>
      <c r="B14" s="105"/>
      <c r="C14" s="105"/>
      <c r="D14" s="103"/>
      <c r="E14" s="103"/>
      <c r="F14" s="103"/>
      <c r="G14" s="103"/>
      <c r="H14" s="103"/>
      <c r="I14" s="103"/>
      <c r="J14" s="112"/>
    </row>
    <row r="15" spans="1:110" s="110" customFormat="1" ht="33.75" customHeight="1">
      <c r="A15" s="108" t="s">
        <v>169</v>
      </c>
      <c r="B15" s="88">
        <v>111</v>
      </c>
      <c r="C15" s="88">
        <v>120</v>
      </c>
      <c r="D15" s="90">
        <f>H15</f>
        <v>206400</v>
      </c>
      <c r="E15" s="90" t="s">
        <v>170</v>
      </c>
      <c r="F15" s="90" t="s">
        <v>170</v>
      </c>
      <c r="G15" s="90" t="s">
        <v>170</v>
      </c>
      <c r="H15" s="90">
        <v>206400</v>
      </c>
      <c r="I15" s="90" t="s">
        <v>170</v>
      </c>
      <c r="J15" s="112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</row>
    <row r="16" spans="1:110" s="110" customFormat="1" ht="22.5" customHeight="1">
      <c r="A16" s="89" t="s">
        <v>171</v>
      </c>
      <c r="B16" s="88">
        <v>112</v>
      </c>
      <c r="C16" s="88">
        <v>120</v>
      </c>
      <c r="D16" s="90">
        <f>H16</f>
        <v>13600</v>
      </c>
      <c r="E16" s="90" t="s">
        <v>170</v>
      </c>
      <c r="F16" s="90" t="s">
        <v>170</v>
      </c>
      <c r="G16" s="90" t="s">
        <v>170</v>
      </c>
      <c r="H16" s="90">
        <v>13600</v>
      </c>
      <c r="I16" s="90" t="s">
        <v>170</v>
      </c>
      <c r="J16" s="112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</row>
    <row r="17" spans="1:110" s="110" customFormat="1" ht="14.25" customHeight="1">
      <c r="A17" s="89"/>
      <c r="B17" s="88">
        <v>113</v>
      </c>
      <c r="C17" s="88"/>
      <c r="D17" s="90"/>
      <c r="E17" s="90"/>
      <c r="F17" s="90"/>
      <c r="G17" s="90"/>
      <c r="H17" s="90"/>
      <c r="I17" s="90"/>
      <c r="J17" s="112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</row>
    <row r="18" spans="1:10" ht="23.25" customHeight="1">
      <c r="A18" s="57" t="s">
        <v>183</v>
      </c>
      <c r="B18" s="105">
        <v>120</v>
      </c>
      <c r="C18" s="105">
        <v>130</v>
      </c>
      <c r="D18" s="103">
        <f>E18+H18</f>
        <v>229007620</v>
      </c>
      <c r="E18" s="103">
        <v>164220620</v>
      </c>
      <c r="F18" s="103" t="s">
        <v>170</v>
      </c>
      <c r="G18" s="103" t="s">
        <v>44</v>
      </c>
      <c r="H18" s="103">
        <v>64787000</v>
      </c>
      <c r="I18" s="103">
        <v>0</v>
      </c>
      <c r="J18" s="112"/>
    </row>
    <row r="19" spans="1:10" ht="13.5" customHeight="1">
      <c r="A19" s="57" t="s">
        <v>3</v>
      </c>
      <c r="B19" s="105"/>
      <c r="C19" s="105"/>
      <c r="D19" s="103"/>
      <c r="E19" s="103"/>
      <c r="F19" s="103"/>
      <c r="G19" s="103"/>
      <c r="H19" s="103"/>
      <c r="I19" s="103"/>
      <c r="J19" s="112"/>
    </row>
    <row r="20" spans="1:10" ht="47.25" customHeight="1">
      <c r="A20" s="89" t="s">
        <v>172</v>
      </c>
      <c r="B20" s="88">
        <v>121</v>
      </c>
      <c r="C20" s="88">
        <v>130</v>
      </c>
      <c r="D20" s="90">
        <f>E20+H20</f>
        <v>87530690.74</v>
      </c>
      <c r="E20" s="90">
        <v>69178216.74</v>
      </c>
      <c r="F20" s="90" t="s">
        <v>44</v>
      </c>
      <c r="G20" s="90" t="s">
        <v>44</v>
      </c>
      <c r="H20" s="90">
        <v>18352474</v>
      </c>
      <c r="I20" s="90">
        <v>0</v>
      </c>
      <c r="J20" s="112"/>
    </row>
    <row r="21" spans="1:10" ht="46.5" customHeight="1">
      <c r="A21" s="89" t="s">
        <v>173</v>
      </c>
      <c r="B21" s="88">
        <v>122</v>
      </c>
      <c r="C21" s="88">
        <v>130</v>
      </c>
      <c r="D21" s="90">
        <f aca="true" t="shared" si="0" ref="D21:D30">E21+H21</f>
        <v>50283598.7</v>
      </c>
      <c r="E21" s="90">
        <v>39740677.7</v>
      </c>
      <c r="F21" s="90" t="s">
        <v>44</v>
      </c>
      <c r="G21" s="90" t="s">
        <v>44</v>
      </c>
      <c r="H21" s="90">
        <v>10542921</v>
      </c>
      <c r="I21" s="90">
        <v>0</v>
      </c>
      <c r="J21" s="112"/>
    </row>
    <row r="22" spans="1:10" ht="45.75" customHeight="1">
      <c r="A22" s="89" t="s">
        <v>174</v>
      </c>
      <c r="B22" s="88">
        <v>123</v>
      </c>
      <c r="C22" s="88">
        <v>130</v>
      </c>
      <c r="D22" s="90">
        <f t="shared" si="0"/>
        <v>1862354.95</v>
      </c>
      <c r="E22" s="90">
        <v>1471876.95</v>
      </c>
      <c r="F22" s="90" t="s">
        <v>44</v>
      </c>
      <c r="G22" s="90" t="s">
        <v>44</v>
      </c>
      <c r="H22" s="90">
        <v>390478</v>
      </c>
      <c r="I22" s="90">
        <v>0</v>
      </c>
      <c r="J22" s="112"/>
    </row>
    <row r="23" spans="1:10" ht="46.5" customHeight="1">
      <c r="A23" s="89" t="s">
        <v>175</v>
      </c>
      <c r="B23" s="88">
        <v>124</v>
      </c>
      <c r="C23" s="88">
        <v>130</v>
      </c>
      <c r="D23" s="90">
        <f t="shared" si="0"/>
        <v>1862354.95</v>
      </c>
      <c r="E23" s="90">
        <v>1471876.95</v>
      </c>
      <c r="F23" s="90" t="s">
        <v>44</v>
      </c>
      <c r="G23" s="90" t="s">
        <v>44</v>
      </c>
      <c r="H23" s="90">
        <v>390478</v>
      </c>
      <c r="I23" s="90">
        <v>0</v>
      </c>
      <c r="J23" s="112"/>
    </row>
    <row r="24" spans="1:10" ht="36" customHeight="1">
      <c r="A24" s="89" t="s">
        <v>176</v>
      </c>
      <c r="B24" s="88">
        <v>125</v>
      </c>
      <c r="C24" s="88">
        <v>130</v>
      </c>
      <c r="D24" s="90">
        <f t="shared" si="0"/>
        <v>3724710.9</v>
      </c>
      <c r="E24" s="90">
        <v>2943753.9</v>
      </c>
      <c r="F24" s="90" t="s">
        <v>44</v>
      </c>
      <c r="G24" s="90" t="s">
        <v>44</v>
      </c>
      <c r="H24" s="90">
        <v>780957</v>
      </c>
      <c r="I24" s="90"/>
      <c r="J24" s="112"/>
    </row>
    <row r="25" spans="1:10" ht="38.25" customHeight="1">
      <c r="A25" s="89" t="s">
        <v>177</v>
      </c>
      <c r="B25" s="88">
        <v>126</v>
      </c>
      <c r="C25" s="88">
        <v>130</v>
      </c>
      <c r="D25" s="90">
        <f t="shared" si="0"/>
        <v>14898844.62</v>
      </c>
      <c r="E25" s="90">
        <v>11775015.62</v>
      </c>
      <c r="F25" s="90" t="s">
        <v>44</v>
      </c>
      <c r="G25" s="90" t="s">
        <v>44</v>
      </c>
      <c r="H25" s="90">
        <v>3123829</v>
      </c>
      <c r="I25" s="90"/>
      <c r="J25" s="112"/>
    </row>
    <row r="26" spans="1:10" ht="48" customHeight="1">
      <c r="A26" s="89" t="s">
        <v>178</v>
      </c>
      <c r="B26" s="88">
        <v>127</v>
      </c>
      <c r="C26" s="88">
        <v>130</v>
      </c>
      <c r="D26" s="90">
        <f t="shared" si="0"/>
        <v>29797688.23</v>
      </c>
      <c r="E26" s="90">
        <v>23550031.23</v>
      </c>
      <c r="F26" s="90" t="s">
        <v>44</v>
      </c>
      <c r="G26" s="90" t="s">
        <v>44</v>
      </c>
      <c r="H26" s="90">
        <v>6247657</v>
      </c>
      <c r="I26" s="90"/>
      <c r="J26" s="112"/>
    </row>
    <row r="27" spans="1:10" ht="34.5" customHeight="1">
      <c r="A27" s="89" t="s">
        <v>179</v>
      </c>
      <c r="B27" s="88">
        <v>128</v>
      </c>
      <c r="C27" s="88">
        <v>130</v>
      </c>
      <c r="D27" s="90">
        <f t="shared" si="0"/>
        <v>11174151.71</v>
      </c>
      <c r="E27" s="90">
        <v>8831261.71</v>
      </c>
      <c r="F27" s="90" t="s">
        <v>44</v>
      </c>
      <c r="G27" s="90" t="s">
        <v>44</v>
      </c>
      <c r="H27" s="90">
        <v>2342890</v>
      </c>
      <c r="I27" s="90"/>
      <c r="J27" s="112"/>
    </row>
    <row r="28" spans="1:10" ht="45" customHeight="1">
      <c r="A28" s="89" t="s">
        <v>180</v>
      </c>
      <c r="B28" s="88">
        <v>129</v>
      </c>
      <c r="C28" s="88">
        <v>130</v>
      </c>
      <c r="D28" s="90">
        <f t="shared" si="0"/>
        <v>12038225.2</v>
      </c>
      <c r="E28" s="90">
        <v>5257909.2</v>
      </c>
      <c r="F28" s="90" t="s">
        <v>44</v>
      </c>
      <c r="G28" s="90" t="s">
        <v>44</v>
      </c>
      <c r="H28" s="90">
        <v>6780316</v>
      </c>
      <c r="I28" s="90">
        <v>0</v>
      </c>
      <c r="J28" s="112"/>
    </row>
    <row r="29" spans="1:10" ht="40.5" customHeight="1">
      <c r="A29" s="89" t="s">
        <v>181</v>
      </c>
      <c r="B29" s="88">
        <v>130</v>
      </c>
      <c r="C29" s="88">
        <v>130</v>
      </c>
      <c r="D29" s="90">
        <f t="shared" si="0"/>
        <v>11335000</v>
      </c>
      <c r="E29" s="90">
        <v>0</v>
      </c>
      <c r="F29" s="90" t="s">
        <v>44</v>
      </c>
      <c r="G29" s="90" t="s">
        <v>44</v>
      </c>
      <c r="H29" s="90">
        <v>11335000</v>
      </c>
      <c r="I29" s="90">
        <v>0</v>
      </c>
      <c r="J29" s="112"/>
    </row>
    <row r="30" spans="1:10" ht="15.75" customHeight="1">
      <c r="A30" s="89" t="s">
        <v>182</v>
      </c>
      <c r="B30" s="88">
        <v>131</v>
      </c>
      <c r="C30" s="88">
        <v>130</v>
      </c>
      <c r="D30" s="90">
        <f t="shared" si="0"/>
        <v>4500000</v>
      </c>
      <c r="E30" s="90">
        <v>0</v>
      </c>
      <c r="F30" s="90" t="s">
        <v>44</v>
      </c>
      <c r="G30" s="90" t="s">
        <v>44</v>
      </c>
      <c r="H30" s="90">
        <v>4500000</v>
      </c>
      <c r="I30" s="90">
        <v>0</v>
      </c>
      <c r="J30" s="112"/>
    </row>
    <row r="31" spans="1:10" ht="37.5" customHeight="1">
      <c r="A31" s="78" t="s">
        <v>46</v>
      </c>
      <c r="B31" s="105">
        <v>130</v>
      </c>
      <c r="C31" s="105">
        <v>140</v>
      </c>
      <c r="D31" s="103">
        <f>H31</f>
        <v>9849.03</v>
      </c>
      <c r="E31" s="103" t="s">
        <v>44</v>
      </c>
      <c r="F31" s="103" t="s">
        <v>44</v>
      </c>
      <c r="G31" s="103" t="s">
        <v>44</v>
      </c>
      <c r="H31" s="103">
        <v>9849.03</v>
      </c>
      <c r="I31" s="103" t="s">
        <v>44</v>
      </c>
      <c r="J31" s="112"/>
    </row>
    <row r="32" spans="1:10" ht="64.5" customHeight="1">
      <c r="A32" s="78" t="s">
        <v>47</v>
      </c>
      <c r="B32" s="105">
        <v>140</v>
      </c>
      <c r="C32" s="105" t="s">
        <v>149</v>
      </c>
      <c r="D32" s="103">
        <v>0</v>
      </c>
      <c r="E32" s="103" t="s">
        <v>44</v>
      </c>
      <c r="F32" s="103" t="s">
        <v>44</v>
      </c>
      <c r="G32" s="103" t="s">
        <v>44</v>
      </c>
      <c r="H32" s="103">
        <v>0</v>
      </c>
      <c r="I32" s="103" t="s">
        <v>44</v>
      </c>
      <c r="J32" s="112"/>
    </row>
    <row r="33" spans="1:10" ht="25.5" customHeight="1">
      <c r="A33" s="78" t="s">
        <v>48</v>
      </c>
      <c r="B33" s="105">
        <v>150</v>
      </c>
      <c r="C33" s="105">
        <v>180</v>
      </c>
      <c r="D33" s="103">
        <v>1000000</v>
      </c>
      <c r="E33" s="103" t="s">
        <v>44</v>
      </c>
      <c r="F33" s="103">
        <v>1000000</v>
      </c>
      <c r="G33" s="103" t="s">
        <v>170</v>
      </c>
      <c r="H33" s="103" t="s">
        <v>44</v>
      </c>
      <c r="I33" s="103" t="s">
        <v>44</v>
      </c>
      <c r="J33" s="112"/>
    </row>
    <row r="34" spans="1:10" ht="12.75" customHeight="1">
      <c r="A34" s="78" t="s">
        <v>3</v>
      </c>
      <c r="B34" s="105">
        <v>151</v>
      </c>
      <c r="C34" s="105"/>
      <c r="D34" s="103"/>
      <c r="E34" s="103" t="s">
        <v>170</v>
      </c>
      <c r="F34" s="103" t="s">
        <v>170</v>
      </c>
      <c r="G34" s="103" t="s">
        <v>170</v>
      </c>
      <c r="H34" s="103" t="s">
        <v>170</v>
      </c>
      <c r="I34" s="103" t="s">
        <v>170</v>
      </c>
      <c r="J34" s="112"/>
    </row>
    <row r="35" spans="1:110" s="110" customFormat="1" ht="81.75" customHeight="1">
      <c r="A35" s="108" t="s">
        <v>303</v>
      </c>
      <c r="B35" s="88">
        <v>152</v>
      </c>
      <c r="C35" s="88">
        <v>180</v>
      </c>
      <c r="D35" s="90">
        <v>1000000</v>
      </c>
      <c r="E35" s="90" t="s">
        <v>170</v>
      </c>
      <c r="F35" s="90">
        <v>1000000</v>
      </c>
      <c r="G35" s="90" t="s">
        <v>170</v>
      </c>
      <c r="H35" s="90" t="s">
        <v>170</v>
      </c>
      <c r="I35" s="90" t="s">
        <v>170</v>
      </c>
      <c r="J35" s="113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</row>
    <row r="36" spans="1:10" ht="12.75" customHeight="1">
      <c r="A36" s="78"/>
      <c r="B36" s="105">
        <v>153</v>
      </c>
      <c r="C36" s="105"/>
      <c r="D36" s="103"/>
      <c r="E36" s="103"/>
      <c r="F36" s="103"/>
      <c r="G36" s="103"/>
      <c r="H36" s="103"/>
      <c r="I36" s="103"/>
      <c r="J36" s="112"/>
    </row>
    <row r="37" spans="1:10" ht="13.5" customHeight="1">
      <c r="A37" s="57" t="s">
        <v>49</v>
      </c>
      <c r="B37" s="105">
        <v>160</v>
      </c>
      <c r="C37" s="105">
        <v>180</v>
      </c>
      <c r="D37" s="103">
        <f>H37</f>
        <v>0</v>
      </c>
      <c r="E37" s="103" t="s">
        <v>44</v>
      </c>
      <c r="F37" s="103" t="s">
        <v>44</v>
      </c>
      <c r="G37" s="103" t="s">
        <v>44</v>
      </c>
      <c r="H37" s="103">
        <v>0</v>
      </c>
      <c r="I37" s="103">
        <v>0</v>
      </c>
      <c r="J37" s="112"/>
    </row>
    <row r="38" spans="1:10" ht="15" customHeight="1">
      <c r="A38" s="57" t="s">
        <v>50</v>
      </c>
      <c r="B38" s="105">
        <v>180</v>
      </c>
      <c r="C38" s="105" t="s">
        <v>149</v>
      </c>
      <c r="D38" s="103">
        <v>0</v>
      </c>
      <c r="E38" s="103" t="s">
        <v>44</v>
      </c>
      <c r="F38" s="103" t="s">
        <v>44</v>
      </c>
      <c r="G38" s="103" t="s">
        <v>44</v>
      </c>
      <c r="H38" s="103"/>
      <c r="I38" s="103" t="s">
        <v>44</v>
      </c>
      <c r="J38" s="112"/>
    </row>
    <row r="39" spans="1:10" ht="12">
      <c r="A39" s="57" t="s">
        <v>3</v>
      </c>
      <c r="B39" s="105">
        <v>181</v>
      </c>
      <c r="C39" s="105"/>
      <c r="D39" s="103"/>
      <c r="E39" s="103"/>
      <c r="F39" s="103"/>
      <c r="G39" s="103"/>
      <c r="H39" s="103"/>
      <c r="I39" s="103"/>
      <c r="J39" s="112"/>
    </row>
    <row r="40" spans="1:10" ht="12">
      <c r="A40" s="57"/>
      <c r="B40" s="105">
        <v>182</v>
      </c>
      <c r="C40" s="105"/>
      <c r="D40" s="103"/>
      <c r="E40" s="103"/>
      <c r="F40" s="103"/>
      <c r="G40" s="103"/>
      <c r="H40" s="103"/>
      <c r="I40" s="103"/>
      <c r="J40" s="112"/>
    </row>
    <row r="41" spans="1:10" ht="12">
      <c r="A41" s="57"/>
      <c r="B41" s="105">
        <v>183</v>
      </c>
      <c r="C41" s="105"/>
      <c r="D41" s="103"/>
      <c r="E41" s="103"/>
      <c r="F41" s="103"/>
      <c r="G41" s="103"/>
      <c r="H41" s="103"/>
      <c r="I41" s="103"/>
      <c r="J41" s="112"/>
    </row>
    <row r="42" spans="1:10" ht="9.75" customHeight="1">
      <c r="A42" s="57"/>
      <c r="B42" s="105"/>
      <c r="C42" s="105"/>
      <c r="D42" s="103"/>
      <c r="E42" s="103"/>
      <c r="F42" s="103"/>
      <c r="G42" s="103"/>
      <c r="H42" s="103"/>
      <c r="I42" s="103"/>
      <c r="J42" s="112"/>
    </row>
    <row r="43" spans="1:110" s="60" customFormat="1" ht="24" customHeight="1">
      <c r="A43" s="57" t="s">
        <v>51</v>
      </c>
      <c r="B43" s="105">
        <v>200</v>
      </c>
      <c r="C43" s="105" t="s">
        <v>44</v>
      </c>
      <c r="D43" s="58">
        <f>E43+H43+F43</f>
        <v>230973450.73000002</v>
      </c>
      <c r="E43" s="58">
        <f>E44+E65+E85</f>
        <v>164220620</v>
      </c>
      <c r="F43" s="58">
        <f>F44+F65+F85</f>
        <v>1000000</v>
      </c>
      <c r="G43" s="58">
        <v>0</v>
      </c>
      <c r="H43" s="58">
        <f>H44+H65+H85+H78+H59+H54</f>
        <v>65752830.730000004</v>
      </c>
      <c r="I43" s="58">
        <v>0</v>
      </c>
      <c r="J43" s="112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</row>
    <row r="44" spans="1:10" ht="25.5" customHeight="1">
      <c r="A44" s="57" t="s">
        <v>184</v>
      </c>
      <c r="B44" s="105">
        <v>210</v>
      </c>
      <c r="C44" s="105">
        <v>110</v>
      </c>
      <c r="D44" s="103">
        <f>E44+H44</f>
        <v>195238597</v>
      </c>
      <c r="E44" s="103">
        <f>E45+E49</f>
        <v>152273560</v>
      </c>
      <c r="F44" s="103">
        <v>0</v>
      </c>
      <c r="G44" s="103">
        <v>0</v>
      </c>
      <c r="H44" s="103">
        <f>H45+H49+H54</f>
        <v>42965037</v>
      </c>
      <c r="I44" s="103">
        <v>0</v>
      </c>
      <c r="J44" s="112"/>
    </row>
    <row r="45" spans="1:10" ht="14.25" customHeight="1">
      <c r="A45" s="57" t="s">
        <v>3</v>
      </c>
      <c r="B45" s="169">
        <v>211</v>
      </c>
      <c r="C45" s="169" t="s">
        <v>149</v>
      </c>
      <c r="D45" s="164">
        <f>E45+H45</f>
        <v>195049897</v>
      </c>
      <c r="E45" s="164">
        <f>E47+E48</f>
        <v>152273560</v>
      </c>
      <c r="F45" s="164">
        <v>0</v>
      </c>
      <c r="G45" s="164">
        <v>0</v>
      </c>
      <c r="H45" s="164">
        <f>H47+H48</f>
        <v>42776337</v>
      </c>
      <c r="I45" s="164">
        <v>0</v>
      </c>
      <c r="J45" s="112"/>
    </row>
    <row r="46" spans="1:10" ht="37.5" customHeight="1">
      <c r="A46" s="57" t="s">
        <v>185</v>
      </c>
      <c r="B46" s="169"/>
      <c r="C46" s="169"/>
      <c r="D46" s="164"/>
      <c r="E46" s="164"/>
      <c r="F46" s="164"/>
      <c r="G46" s="164"/>
      <c r="H46" s="164"/>
      <c r="I46" s="164"/>
      <c r="J46" s="112"/>
    </row>
    <row r="47" spans="1:110" s="65" customFormat="1" ht="17.25" customHeight="1">
      <c r="A47" s="61" t="s">
        <v>98</v>
      </c>
      <c r="B47" s="63">
        <v>212</v>
      </c>
      <c r="C47" s="63">
        <v>111</v>
      </c>
      <c r="D47" s="106">
        <f>E47+H47</f>
        <v>149347080</v>
      </c>
      <c r="E47" s="106">
        <v>116953580</v>
      </c>
      <c r="F47" s="106">
        <v>0</v>
      </c>
      <c r="G47" s="106">
        <v>0</v>
      </c>
      <c r="H47" s="106">
        <v>32393500</v>
      </c>
      <c r="I47" s="106">
        <v>0</v>
      </c>
      <c r="J47" s="112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</row>
    <row r="48" spans="1:110" s="65" customFormat="1" ht="12">
      <c r="A48" s="61" t="s">
        <v>99</v>
      </c>
      <c r="B48" s="63">
        <v>213</v>
      </c>
      <c r="C48" s="63">
        <v>119</v>
      </c>
      <c r="D48" s="106">
        <f>E48+H48</f>
        <v>45702817</v>
      </c>
      <c r="E48" s="106">
        <v>35319980</v>
      </c>
      <c r="F48" s="106">
        <v>0</v>
      </c>
      <c r="G48" s="106">
        <v>0</v>
      </c>
      <c r="H48" s="106">
        <v>10382837</v>
      </c>
      <c r="I48" s="106">
        <v>0</v>
      </c>
      <c r="J48" s="112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</row>
    <row r="49" spans="1:10" ht="24">
      <c r="A49" s="57" t="s">
        <v>97</v>
      </c>
      <c r="B49" s="105">
        <v>214</v>
      </c>
      <c r="C49" s="105">
        <v>112</v>
      </c>
      <c r="D49" s="103">
        <f>E49+H49</f>
        <v>37560</v>
      </c>
      <c r="E49" s="103">
        <f>E50+E53</f>
        <v>0</v>
      </c>
      <c r="F49" s="103">
        <v>0</v>
      </c>
      <c r="G49" s="103">
        <v>0</v>
      </c>
      <c r="H49" s="103">
        <f>37560</f>
        <v>37560</v>
      </c>
      <c r="I49" s="103">
        <v>0</v>
      </c>
      <c r="J49" s="112"/>
    </row>
    <row r="50" spans="1:110" s="67" customFormat="1" ht="34.5" customHeight="1">
      <c r="A50" s="76" t="s">
        <v>95</v>
      </c>
      <c r="B50" s="63">
        <v>215</v>
      </c>
      <c r="C50" s="63">
        <v>112</v>
      </c>
      <c r="D50" s="106">
        <v>0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12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</row>
    <row r="51" spans="1:110" s="67" customFormat="1" ht="75.75" customHeight="1">
      <c r="A51" s="76" t="s">
        <v>186</v>
      </c>
      <c r="B51" s="63">
        <v>216</v>
      </c>
      <c r="C51" s="63">
        <v>112</v>
      </c>
      <c r="D51" s="106">
        <v>0</v>
      </c>
      <c r="E51" s="106">
        <v>0</v>
      </c>
      <c r="F51" s="106">
        <v>0</v>
      </c>
      <c r="G51" s="106">
        <v>0</v>
      </c>
      <c r="H51" s="106">
        <v>0</v>
      </c>
      <c r="I51" s="106">
        <v>0</v>
      </c>
      <c r="J51" s="112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</row>
    <row r="52" spans="1:110" s="67" customFormat="1" ht="86.25" customHeight="1">
      <c r="A52" s="76" t="s">
        <v>96</v>
      </c>
      <c r="B52" s="63">
        <v>217</v>
      </c>
      <c r="C52" s="63">
        <v>112</v>
      </c>
      <c r="D52" s="106">
        <v>0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12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</row>
    <row r="53" spans="1:110" s="67" customFormat="1" ht="47.25" customHeight="1">
      <c r="A53" s="76" t="s">
        <v>155</v>
      </c>
      <c r="B53" s="63">
        <v>218</v>
      </c>
      <c r="C53" s="63">
        <v>112</v>
      </c>
      <c r="D53" s="106">
        <f>H53</f>
        <v>37560</v>
      </c>
      <c r="E53" s="106">
        <v>0</v>
      </c>
      <c r="F53" s="106">
        <v>0</v>
      </c>
      <c r="G53" s="106">
        <v>0</v>
      </c>
      <c r="H53" s="106">
        <v>37560</v>
      </c>
      <c r="I53" s="106">
        <v>0</v>
      </c>
      <c r="J53" s="112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</row>
    <row r="54" spans="1:10" ht="28.5" customHeight="1">
      <c r="A54" s="57" t="s">
        <v>187</v>
      </c>
      <c r="B54" s="105">
        <v>220</v>
      </c>
      <c r="C54" s="105">
        <v>112</v>
      </c>
      <c r="D54" s="103">
        <f>D55+D56+D57</f>
        <v>151140</v>
      </c>
      <c r="E54" s="103">
        <f>E55+E56+E57</f>
        <v>0</v>
      </c>
      <c r="F54" s="103">
        <v>0</v>
      </c>
      <c r="G54" s="103">
        <v>0</v>
      </c>
      <c r="H54" s="103">
        <f>H55+H56+H57</f>
        <v>151140</v>
      </c>
      <c r="I54" s="103">
        <v>0</v>
      </c>
      <c r="J54" s="112"/>
    </row>
    <row r="55" spans="1:110" s="65" customFormat="1" ht="23.25" customHeight="1">
      <c r="A55" s="61" t="s">
        <v>100</v>
      </c>
      <c r="B55" s="63">
        <v>221</v>
      </c>
      <c r="C55" s="63">
        <v>112</v>
      </c>
      <c r="D55" s="106">
        <f>E55+H55</f>
        <v>12100</v>
      </c>
      <c r="E55" s="106">
        <v>0</v>
      </c>
      <c r="F55" s="106">
        <v>0</v>
      </c>
      <c r="G55" s="106">
        <v>0</v>
      </c>
      <c r="H55" s="106">
        <v>12100</v>
      </c>
      <c r="I55" s="106">
        <v>0</v>
      </c>
      <c r="J55" s="112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</row>
    <row r="56" spans="1:110" s="65" customFormat="1" ht="27" customHeight="1">
      <c r="A56" s="61" t="s">
        <v>101</v>
      </c>
      <c r="B56" s="63">
        <v>222</v>
      </c>
      <c r="C56" s="63">
        <v>112</v>
      </c>
      <c r="D56" s="106">
        <f>E56+H56</f>
        <v>87040</v>
      </c>
      <c r="E56" s="106">
        <v>0</v>
      </c>
      <c r="F56" s="106">
        <v>0</v>
      </c>
      <c r="G56" s="106">
        <v>0</v>
      </c>
      <c r="H56" s="106">
        <v>87040</v>
      </c>
      <c r="I56" s="106">
        <v>0</v>
      </c>
      <c r="J56" s="112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</row>
    <row r="57" spans="1:110" s="65" customFormat="1" ht="25.5" customHeight="1">
      <c r="A57" s="61" t="s">
        <v>102</v>
      </c>
      <c r="B57" s="63">
        <v>223</v>
      </c>
      <c r="C57" s="63">
        <v>112</v>
      </c>
      <c r="D57" s="106">
        <f>E57+H57</f>
        <v>52000</v>
      </c>
      <c r="E57" s="106">
        <v>0</v>
      </c>
      <c r="F57" s="106">
        <v>0</v>
      </c>
      <c r="G57" s="106">
        <v>0</v>
      </c>
      <c r="H57" s="106">
        <v>52000</v>
      </c>
      <c r="I57" s="106">
        <v>0</v>
      </c>
      <c r="J57" s="112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</row>
    <row r="58" spans="1:10" ht="12">
      <c r="A58" s="57"/>
      <c r="B58" s="105"/>
      <c r="C58" s="105"/>
      <c r="D58" s="103"/>
      <c r="E58" s="103"/>
      <c r="F58" s="103"/>
      <c r="G58" s="103"/>
      <c r="H58" s="103"/>
      <c r="I58" s="103"/>
      <c r="J58" s="112"/>
    </row>
    <row r="59" spans="1:10" ht="25.5" customHeight="1">
      <c r="A59" s="57" t="s">
        <v>188</v>
      </c>
      <c r="B59" s="105">
        <v>220</v>
      </c>
      <c r="C59" s="105">
        <v>300</v>
      </c>
      <c r="D59" s="103">
        <v>90000</v>
      </c>
      <c r="E59" s="103">
        <f>E60+E62+E63</f>
        <v>0</v>
      </c>
      <c r="F59" s="103">
        <v>0</v>
      </c>
      <c r="G59" s="103">
        <v>0</v>
      </c>
      <c r="H59" s="103">
        <v>90000</v>
      </c>
      <c r="I59" s="103">
        <v>0</v>
      </c>
      <c r="J59" s="112"/>
    </row>
    <row r="60" spans="1:10" ht="15.75" customHeight="1">
      <c r="A60" s="57" t="s">
        <v>3</v>
      </c>
      <c r="B60" s="162">
        <v>221</v>
      </c>
      <c r="C60" s="162" t="s">
        <v>149</v>
      </c>
      <c r="D60" s="158">
        <v>0</v>
      </c>
      <c r="E60" s="158">
        <v>0</v>
      </c>
      <c r="F60" s="158">
        <v>0</v>
      </c>
      <c r="G60" s="158">
        <v>0</v>
      </c>
      <c r="H60" s="164">
        <v>0</v>
      </c>
      <c r="I60" s="164">
        <v>0</v>
      </c>
      <c r="J60" s="112"/>
    </row>
    <row r="61" spans="1:10" ht="15.75" customHeight="1">
      <c r="A61" s="78" t="s">
        <v>189</v>
      </c>
      <c r="B61" s="163"/>
      <c r="C61" s="163"/>
      <c r="D61" s="159"/>
      <c r="E61" s="159"/>
      <c r="F61" s="159"/>
      <c r="G61" s="159"/>
      <c r="H61" s="164"/>
      <c r="I61" s="164"/>
      <c r="J61" s="112"/>
    </row>
    <row r="62" spans="1:10" ht="27" customHeight="1">
      <c r="A62" s="78" t="s">
        <v>113</v>
      </c>
      <c r="B62" s="105">
        <v>222</v>
      </c>
      <c r="C62" s="105" t="s">
        <v>149</v>
      </c>
      <c r="D62" s="103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12"/>
    </row>
    <row r="63" spans="1:10" ht="17.25" customHeight="1">
      <c r="A63" s="57" t="s">
        <v>190</v>
      </c>
      <c r="B63" s="105">
        <v>223</v>
      </c>
      <c r="C63" s="105" t="s">
        <v>149</v>
      </c>
      <c r="D63" s="103">
        <v>0</v>
      </c>
      <c r="E63" s="103">
        <v>0</v>
      </c>
      <c r="F63" s="103">
        <v>0</v>
      </c>
      <c r="G63" s="103">
        <v>0</v>
      </c>
      <c r="H63" s="103">
        <v>0</v>
      </c>
      <c r="I63" s="103">
        <v>0</v>
      </c>
      <c r="J63" s="112"/>
    </row>
    <row r="64" spans="1:110" s="67" customFormat="1" ht="12">
      <c r="A64" s="61" t="s">
        <v>150</v>
      </c>
      <c r="B64" s="63">
        <v>224</v>
      </c>
      <c r="C64" s="63">
        <v>360</v>
      </c>
      <c r="D64" s="106">
        <v>90000</v>
      </c>
      <c r="E64" s="106">
        <v>0</v>
      </c>
      <c r="F64" s="106">
        <v>0</v>
      </c>
      <c r="G64" s="106">
        <v>0</v>
      </c>
      <c r="H64" s="106">
        <v>90000</v>
      </c>
      <c r="I64" s="106"/>
      <c r="J64" s="112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</row>
    <row r="65" spans="1:10" ht="43.5" customHeight="1">
      <c r="A65" s="57" t="s">
        <v>52</v>
      </c>
      <c r="B65" s="105">
        <v>230</v>
      </c>
      <c r="C65" s="105">
        <v>850</v>
      </c>
      <c r="D65" s="103">
        <f>E65+H65</f>
        <v>7435090</v>
      </c>
      <c r="E65" s="103">
        <v>6263990</v>
      </c>
      <c r="F65" s="103">
        <v>0</v>
      </c>
      <c r="G65" s="103">
        <v>0</v>
      </c>
      <c r="H65" s="103">
        <f>H66+H68+H69+H70+H73+H71</f>
        <v>1171100</v>
      </c>
      <c r="I65" s="103">
        <v>0</v>
      </c>
      <c r="J65" s="112"/>
    </row>
    <row r="66" spans="1:10" ht="15.75" customHeight="1">
      <c r="A66" s="57" t="s">
        <v>3</v>
      </c>
      <c r="B66" s="167">
        <v>231</v>
      </c>
      <c r="C66" s="167">
        <v>851</v>
      </c>
      <c r="D66" s="165">
        <f>E66+H66</f>
        <v>6413400</v>
      </c>
      <c r="E66" s="165">
        <v>5752140</v>
      </c>
      <c r="F66" s="165">
        <v>0</v>
      </c>
      <c r="G66" s="165">
        <v>0</v>
      </c>
      <c r="H66" s="171">
        <f>2161260-1500000</f>
        <v>661260</v>
      </c>
      <c r="I66" s="164">
        <v>0</v>
      </c>
      <c r="J66" s="112"/>
    </row>
    <row r="67" spans="1:110" s="67" customFormat="1" ht="15.75" customHeight="1">
      <c r="A67" s="61" t="s">
        <v>104</v>
      </c>
      <c r="B67" s="168"/>
      <c r="C67" s="168"/>
      <c r="D67" s="166"/>
      <c r="E67" s="166"/>
      <c r="F67" s="166"/>
      <c r="G67" s="166"/>
      <c r="H67" s="171"/>
      <c r="I67" s="164"/>
      <c r="J67" s="112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</row>
    <row r="68" spans="1:110" s="67" customFormat="1" ht="16.5" customHeight="1">
      <c r="A68" s="61" t="s">
        <v>103</v>
      </c>
      <c r="B68" s="63">
        <v>232</v>
      </c>
      <c r="C68" s="63">
        <v>851</v>
      </c>
      <c r="D68" s="106">
        <f>E68+H68</f>
        <v>638670</v>
      </c>
      <c r="E68" s="106">
        <v>483830</v>
      </c>
      <c r="F68" s="106">
        <v>0</v>
      </c>
      <c r="G68" s="106">
        <v>0</v>
      </c>
      <c r="H68" s="106">
        <v>154840</v>
      </c>
      <c r="I68" s="106">
        <v>0</v>
      </c>
      <c r="J68" s="112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</row>
    <row r="69" spans="1:110" s="67" customFormat="1" ht="12">
      <c r="A69" s="61" t="s">
        <v>105</v>
      </c>
      <c r="B69" s="63">
        <v>233</v>
      </c>
      <c r="C69" s="63">
        <v>852</v>
      </c>
      <c r="D69" s="106">
        <f>E69+H69</f>
        <v>58020</v>
      </c>
      <c r="E69" s="106">
        <v>28020</v>
      </c>
      <c r="F69" s="106">
        <v>0</v>
      </c>
      <c r="G69" s="106">
        <v>0</v>
      </c>
      <c r="H69" s="106">
        <v>30000</v>
      </c>
      <c r="I69" s="106">
        <v>0</v>
      </c>
      <c r="J69" s="112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</row>
    <row r="70" spans="1:110" s="67" customFormat="1" ht="24" customHeight="1">
      <c r="A70" s="62" t="s">
        <v>106</v>
      </c>
      <c r="B70" s="63">
        <v>234</v>
      </c>
      <c r="C70" s="63">
        <v>853</v>
      </c>
      <c r="D70" s="106">
        <f>E70+H70</f>
        <v>25000</v>
      </c>
      <c r="E70" s="106">
        <v>0</v>
      </c>
      <c r="F70" s="106">
        <v>0</v>
      </c>
      <c r="G70" s="106">
        <v>0</v>
      </c>
      <c r="H70" s="106">
        <v>25000</v>
      </c>
      <c r="I70" s="106">
        <v>0</v>
      </c>
      <c r="J70" s="112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</row>
    <row r="71" spans="1:110" s="67" customFormat="1" ht="16.5" customHeight="1">
      <c r="A71" s="62" t="s">
        <v>191</v>
      </c>
      <c r="B71" s="63">
        <v>235</v>
      </c>
      <c r="C71" s="63">
        <v>852</v>
      </c>
      <c r="D71" s="106">
        <v>25000</v>
      </c>
      <c r="E71" s="106">
        <v>0</v>
      </c>
      <c r="F71" s="106">
        <v>0</v>
      </c>
      <c r="G71" s="106">
        <v>0</v>
      </c>
      <c r="H71" s="106">
        <v>25000</v>
      </c>
      <c r="I71" s="106">
        <v>0</v>
      </c>
      <c r="J71" s="112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</row>
    <row r="72" spans="1:110" s="67" customFormat="1" ht="16.5" customHeight="1">
      <c r="A72" s="62" t="s">
        <v>192</v>
      </c>
      <c r="B72" s="63">
        <v>236</v>
      </c>
      <c r="C72" s="63"/>
      <c r="D72" s="106">
        <v>0</v>
      </c>
      <c r="E72" s="106">
        <v>0</v>
      </c>
      <c r="F72" s="106">
        <v>0</v>
      </c>
      <c r="G72" s="106">
        <v>0</v>
      </c>
      <c r="H72" s="106">
        <v>0</v>
      </c>
      <c r="I72" s="106">
        <v>0</v>
      </c>
      <c r="J72" s="112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</row>
    <row r="73" spans="1:110" s="67" customFormat="1" ht="12">
      <c r="A73" s="61" t="s">
        <v>154</v>
      </c>
      <c r="B73" s="63">
        <v>237</v>
      </c>
      <c r="C73" s="63">
        <v>853</v>
      </c>
      <c r="D73" s="106">
        <f>E73+H73</f>
        <v>275000</v>
      </c>
      <c r="E73" s="106">
        <v>0</v>
      </c>
      <c r="F73" s="106">
        <v>0</v>
      </c>
      <c r="G73" s="106">
        <v>0</v>
      </c>
      <c r="H73" s="106">
        <f>125000+150000</f>
        <v>275000</v>
      </c>
      <c r="I73" s="106">
        <v>0</v>
      </c>
      <c r="J73" s="112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</row>
    <row r="74" spans="1:10" ht="24" customHeight="1">
      <c r="A74" s="57" t="s">
        <v>59</v>
      </c>
      <c r="B74" s="105">
        <v>240</v>
      </c>
      <c r="C74" s="105" t="s">
        <v>149</v>
      </c>
      <c r="D74" s="103">
        <v>0</v>
      </c>
      <c r="E74" s="103">
        <v>0</v>
      </c>
      <c r="F74" s="103">
        <v>0</v>
      </c>
      <c r="G74" s="103">
        <v>0</v>
      </c>
      <c r="H74" s="103">
        <v>0</v>
      </c>
      <c r="I74" s="103">
        <v>0</v>
      </c>
      <c r="J74" s="112"/>
    </row>
    <row r="75" spans="1:10" ht="12">
      <c r="A75" s="57" t="s">
        <v>3</v>
      </c>
      <c r="B75" s="105"/>
      <c r="C75" s="105"/>
      <c r="D75" s="103"/>
      <c r="E75" s="103"/>
      <c r="F75" s="103"/>
      <c r="G75" s="103"/>
      <c r="H75" s="103"/>
      <c r="I75" s="103"/>
      <c r="J75" s="112"/>
    </row>
    <row r="76" spans="1:110" s="67" customFormat="1" ht="12">
      <c r="A76" s="97" t="s">
        <v>193</v>
      </c>
      <c r="B76" s="63">
        <v>241</v>
      </c>
      <c r="C76" s="63" t="s">
        <v>149</v>
      </c>
      <c r="D76" s="106">
        <v>0</v>
      </c>
      <c r="E76" s="106">
        <v>0</v>
      </c>
      <c r="F76" s="106">
        <v>0</v>
      </c>
      <c r="G76" s="106">
        <v>0</v>
      </c>
      <c r="H76" s="106">
        <v>0</v>
      </c>
      <c r="I76" s="106">
        <v>0</v>
      </c>
      <c r="J76" s="112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</row>
    <row r="77" spans="1:110" s="67" customFormat="1" ht="12">
      <c r="A77" s="97" t="s">
        <v>193</v>
      </c>
      <c r="B77" s="63">
        <v>242</v>
      </c>
      <c r="C77" s="63" t="s">
        <v>149</v>
      </c>
      <c r="D77" s="106">
        <v>0</v>
      </c>
      <c r="E77" s="106">
        <v>0</v>
      </c>
      <c r="F77" s="106">
        <v>0</v>
      </c>
      <c r="G77" s="106">
        <v>0</v>
      </c>
      <c r="H77" s="106">
        <v>0</v>
      </c>
      <c r="I77" s="106">
        <v>0</v>
      </c>
      <c r="J77" s="112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</row>
    <row r="78" spans="1:10" ht="39" customHeight="1">
      <c r="A78" s="57" t="s">
        <v>194</v>
      </c>
      <c r="B78" s="105">
        <v>250</v>
      </c>
      <c r="C78" s="105">
        <v>244</v>
      </c>
      <c r="D78" s="103">
        <f>E78+H78</f>
        <v>0</v>
      </c>
      <c r="E78" s="103">
        <f>E79+E81+E82</f>
        <v>0</v>
      </c>
      <c r="F78" s="103">
        <v>0</v>
      </c>
      <c r="G78" s="103">
        <v>0</v>
      </c>
      <c r="H78" s="103">
        <v>0</v>
      </c>
      <c r="I78" s="103">
        <v>0</v>
      </c>
      <c r="J78" s="112"/>
    </row>
    <row r="79" spans="1:10" ht="15.75" customHeight="1">
      <c r="A79" s="57" t="s">
        <v>3</v>
      </c>
      <c r="B79" s="162">
        <v>251</v>
      </c>
      <c r="C79" s="105" t="s">
        <v>149</v>
      </c>
      <c r="D79" s="158">
        <v>0</v>
      </c>
      <c r="E79" s="158">
        <v>0</v>
      </c>
      <c r="F79" s="158">
        <v>0</v>
      </c>
      <c r="G79" s="158">
        <v>0</v>
      </c>
      <c r="H79" s="164">
        <v>0</v>
      </c>
      <c r="I79" s="164">
        <v>0</v>
      </c>
      <c r="J79" s="112"/>
    </row>
    <row r="80" spans="1:10" ht="14.25" customHeight="1">
      <c r="A80" s="97" t="s">
        <v>193</v>
      </c>
      <c r="B80" s="163"/>
      <c r="C80" s="105" t="s">
        <v>149</v>
      </c>
      <c r="D80" s="159"/>
      <c r="E80" s="159"/>
      <c r="F80" s="159"/>
      <c r="G80" s="159"/>
      <c r="H80" s="164"/>
      <c r="I80" s="164"/>
      <c r="J80" s="112"/>
    </row>
    <row r="81" spans="1:10" ht="14.25" customHeight="1">
      <c r="A81" s="97" t="s">
        <v>193</v>
      </c>
      <c r="B81" s="105">
        <v>252</v>
      </c>
      <c r="C81" s="105" t="s">
        <v>149</v>
      </c>
      <c r="D81" s="103">
        <v>0</v>
      </c>
      <c r="E81" s="103">
        <v>0</v>
      </c>
      <c r="F81" s="103">
        <v>0</v>
      </c>
      <c r="G81" s="103">
        <v>0</v>
      </c>
      <c r="H81" s="103">
        <v>0</v>
      </c>
      <c r="I81" s="103">
        <v>0</v>
      </c>
      <c r="J81" s="112"/>
    </row>
    <row r="82" spans="1:10" ht="14.25" customHeight="1">
      <c r="A82" s="97" t="s">
        <v>193</v>
      </c>
      <c r="B82" s="105">
        <v>253</v>
      </c>
      <c r="C82" s="105" t="s">
        <v>149</v>
      </c>
      <c r="D82" s="103">
        <v>0</v>
      </c>
      <c r="E82" s="103">
        <v>0</v>
      </c>
      <c r="F82" s="103">
        <v>0</v>
      </c>
      <c r="G82" s="103">
        <v>0</v>
      </c>
      <c r="H82" s="103">
        <v>0</v>
      </c>
      <c r="I82" s="103">
        <v>0</v>
      </c>
      <c r="J82" s="112"/>
    </row>
    <row r="83" spans="1:10" ht="42.75" customHeight="1" hidden="1">
      <c r="A83" s="57"/>
      <c r="B83" s="105"/>
      <c r="C83" s="105"/>
      <c r="D83" s="103"/>
      <c r="E83" s="103"/>
      <c r="F83" s="103"/>
      <c r="G83" s="103"/>
      <c r="H83" s="103"/>
      <c r="I83" s="103"/>
      <c r="J83" s="112"/>
    </row>
    <row r="84" spans="1:10" ht="42.75" customHeight="1" hidden="1">
      <c r="A84" s="57"/>
      <c r="B84" s="105"/>
      <c r="C84" s="105"/>
      <c r="D84" s="103"/>
      <c r="E84" s="103"/>
      <c r="F84" s="103"/>
      <c r="G84" s="103"/>
      <c r="H84" s="103"/>
      <c r="I84" s="103"/>
      <c r="J84" s="112"/>
    </row>
    <row r="85" spans="1:10" ht="25.5" customHeight="1">
      <c r="A85" s="57" t="s">
        <v>195</v>
      </c>
      <c r="B85" s="105">
        <v>260</v>
      </c>
      <c r="C85" s="105">
        <v>244</v>
      </c>
      <c r="D85" s="103">
        <f>F85+H85+E85</f>
        <v>28058623.73</v>
      </c>
      <c r="E85" s="103">
        <f>E86+E88+E89+E101+E102+E117+E121+E126</f>
        <v>5683070</v>
      </c>
      <c r="F85" s="103">
        <f>F86+F88+F89+F101+F102+F117+F121+F126</f>
        <v>1000000</v>
      </c>
      <c r="G85" s="103">
        <v>0</v>
      </c>
      <c r="H85" s="103">
        <f>H86+H88+H89+H93+H97+H101+H102+H108+H115+H109+H106</f>
        <v>21375553.73</v>
      </c>
      <c r="I85" s="103">
        <v>0</v>
      </c>
      <c r="J85" s="112"/>
    </row>
    <row r="86" spans="1:10" ht="15.75" customHeight="1">
      <c r="A86" s="57" t="s">
        <v>3</v>
      </c>
      <c r="B86" s="162">
        <v>261</v>
      </c>
      <c r="C86" s="162">
        <v>244</v>
      </c>
      <c r="D86" s="158">
        <f>F86+H86+E86</f>
        <v>489000</v>
      </c>
      <c r="E86" s="158">
        <v>0</v>
      </c>
      <c r="F86" s="158">
        <v>0</v>
      </c>
      <c r="G86" s="158">
        <v>0</v>
      </c>
      <c r="H86" s="164">
        <v>489000</v>
      </c>
      <c r="I86" s="164">
        <v>0</v>
      </c>
      <c r="J86" s="112"/>
    </row>
    <row r="87" spans="1:10" ht="12">
      <c r="A87" s="57" t="s">
        <v>107</v>
      </c>
      <c r="B87" s="163"/>
      <c r="C87" s="163"/>
      <c r="D87" s="159"/>
      <c r="E87" s="159"/>
      <c r="F87" s="159"/>
      <c r="G87" s="159"/>
      <c r="H87" s="164"/>
      <c r="I87" s="164"/>
      <c r="J87" s="112"/>
    </row>
    <row r="88" spans="1:110" s="72" customFormat="1" ht="12">
      <c r="A88" s="57" t="s">
        <v>108</v>
      </c>
      <c r="B88" s="101">
        <v>262</v>
      </c>
      <c r="C88" s="101">
        <v>244</v>
      </c>
      <c r="D88" s="103">
        <f>F88+H88+E88</f>
        <v>489305</v>
      </c>
      <c r="E88" s="102">
        <v>0</v>
      </c>
      <c r="F88" s="102">
        <v>0</v>
      </c>
      <c r="G88" s="102">
        <v>0</v>
      </c>
      <c r="H88" s="103">
        <f>830445-341140</f>
        <v>489305</v>
      </c>
      <c r="I88" s="103">
        <v>0</v>
      </c>
      <c r="J88" s="112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</row>
    <row r="89" spans="1:110" s="72" customFormat="1" ht="12">
      <c r="A89" s="57" t="s">
        <v>109</v>
      </c>
      <c r="B89" s="105">
        <v>263</v>
      </c>
      <c r="C89" s="105">
        <v>244</v>
      </c>
      <c r="D89" s="103">
        <f>F89+H89+E89</f>
        <v>10499171</v>
      </c>
      <c r="E89" s="103">
        <f>E90+E91+E92</f>
        <v>5393010</v>
      </c>
      <c r="F89" s="103">
        <v>0</v>
      </c>
      <c r="G89" s="103">
        <v>0</v>
      </c>
      <c r="H89" s="103">
        <f>H90+H91+H92</f>
        <v>5106161</v>
      </c>
      <c r="I89" s="103">
        <v>0</v>
      </c>
      <c r="J89" s="112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</row>
    <row r="90" spans="1:110" s="65" customFormat="1" ht="12">
      <c r="A90" s="61" t="s">
        <v>110</v>
      </c>
      <c r="B90" s="63">
        <v>264</v>
      </c>
      <c r="C90" s="63">
        <v>244</v>
      </c>
      <c r="D90" s="104">
        <f>E90+H90</f>
        <v>3041537</v>
      </c>
      <c r="E90" s="106">
        <v>1558540</v>
      </c>
      <c r="F90" s="106">
        <v>0</v>
      </c>
      <c r="G90" s="106">
        <v>0</v>
      </c>
      <c r="H90" s="106">
        <v>1482997</v>
      </c>
      <c r="I90" s="106">
        <v>0</v>
      </c>
      <c r="J90" s="112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</row>
    <row r="91" spans="1:110" s="65" customFormat="1" ht="12">
      <c r="A91" s="61" t="s">
        <v>111</v>
      </c>
      <c r="B91" s="63">
        <v>265</v>
      </c>
      <c r="C91" s="63">
        <v>244</v>
      </c>
      <c r="D91" s="104">
        <f>E91+H91</f>
        <v>6096597</v>
      </c>
      <c r="E91" s="106">
        <v>3458883</v>
      </c>
      <c r="F91" s="106">
        <v>0</v>
      </c>
      <c r="G91" s="106">
        <v>0</v>
      </c>
      <c r="H91" s="106">
        <v>2637714</v>
      </c>
      <c r="I91" s="106">
        <v>0</v>
      </c>
      <c r="J91" s="112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</row>
    <row r="92" spans="1:110" s="65" customFormat="1" ht="21.75" customHeight="1">
      <c r="A92" s="62" t="s">
        <v>156</v>
      </c>
      <c r="B92" s="63">
        <v>266</v>
      </c>
      <c r="C92" s="63">
        <v>244</v>
      </c>
      <c r="D92" s="104">
        <f>E92+H92</f>
        <v>1361037</v>
      </c>
      <c r="E92" s="106">
        <v>375587</v>
      </c>
      <c r="F92" s="106">
        <v>0</v>
      </c>
      <c r="G92" s="106">
        <v>0</v>
      </c>
      <c r="H92" s="106">
        <v>985450</v>
      </c>
      <c r="I92" s="106">
        <v>0</v>
      </c>
      <c r="J92" s="112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</row>
    <row r="93" spans="1:110" s="72" customFormat="1" ht="23.25" customHeight="1">
      <c r="A93" s="78" t="s">
        <v>112</v>
      </c>
      <c r="B93" s="105">
        <v>267</v>
      </c>
      <c r="C93" s="105">
        <v>244</v>
      </c>
      <c r="D93" s="103">
        <f>H93</f>
        <v>817889.12</v>
      </c>
      <c r="E93" s="103">
        <v>0</v>
      </c>
      <c r="F93" s="103">
        <v>0</v>
      </c>
      <c r="G93" s="103">
        <v>0</v>
      </c>
      <c r="H93" s="103">
        <f>H95</f>
        <v>817889.12</v>
      </c>
      <c r="I93" s="103">
        <v>0</v>
      </c>
      <c r="J93" s="112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</row>
    <row r="94" spans="1:110" s="72" customFormat="1" ht="12.75" customHeight="1">
      <c r="A94" s="57" t="s">
        <v>3</v>
      </c>
      <c r="B94" s="105"/>
      <c r="C94" s="105"/>
      <c r="D94" s="102"/>
      <c r="E94" s="103"/>
      <c r="F94" s="103"/>
      <c r="G94" s="103"/>
      <c r="H94" s="103"/>
      <c r="I94" s="103"/>
      <c r="J94" s="112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</row>
    <row r="95" spans="1:110" s="65" customFormat="1" ht="24" customHeight="1">
      <c r="A95" s="96" t="s">
        <v>196</v>
      </c>
      <c r="B95" s="63">
        <v>268</v>
      </c>
      <c r="C95" s="63">
        <v>244</v>
      </c>
      <c r="D95" s="106">
        <f>H95</f>
        <v>817889.12</v>
      </c>
      <c r="E95" s="106">
        <v>0</v>
      </c>
      <c r="F95" s="106">
        <v>0</v>
      </c>
      <c r="G95" s="106">
        <v>0</v>
      </c>
      <c r="H95" s="106">
        <f>177889.12+640000</f>
        <v>817889.12</v>
      </c>
      <c r="I95" s="106">
        <v>0</v>
      </c>
      <c r="J95" s="112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</row>
    <row r="96" spans="1:110" s="65" customFormat="1" ht="24" customHeight="1">
      <c r="A96" s="96" t="s">
        <v>197</v>
      </c>
      <c r="B96" s="63">
        <v>269</v>
      </c>
      <c r="C96" s="63">
        <v>244</v>
      </c>
      <c r="D96" s="106">
        <v>0</v>
      </c>
      <c r="E96" s="106">
        <v>0</v>
      </c>
      <c r="F96" s="106">
        <v>0</v>
      </c>
      <c r="G96" s="106">
        <v>0</v>
      </c>
      <c r="H96" s="106">
        <v>0</v>
      </c>
      <c r="I96" s="106">
        <v>0</v>
      </c>
      <c r="J96" s="112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</row>
    <row r="97" spans="1:110" s="65" customFormat="1" ht="24" customHeight="1">
      <c r="A97" s="78" t="s">
        <v>198</v>
      </c>
      <c r="B97" s="105">
        <v>270</v>
      </c>
      <c r="C97" s="105">
        <v>244</v>
      </c>
      <c r="D97" s="103">
        <f>D99+D100</f>
        <v>3153934.87</v>
      </c>
      <c r="E97" s="103">
        <v>0</v>
      </c>
      <c r="F97" s="103">
        <f>F99+F100+F101+F102+F103+F104+F105+F106+F107+F108</f>
        <v>0</v>
      </c>
      <c r="G97" s="103">
        <f>G99+G100+G101+G102+G103+G104+G105+G106+G107+G108</f>
        <v>0</v>
      </c>
      <c r="H97" s="103">
        <f>H99+H100</f>
        <v>3153934.87</v>
      </c>
      <c r="I97" s="103">
        <v>0</v>
      </c>
      <c r="J97" s="112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</row>
    <row r="98" spans="1:110" s="65" customFormat="1" ht="14.25" customHeight="1">
      <c r="A98" s="57" t="s">
        <v>3</v>
      </c>
      <c r="B98" s="63"/>
      <c r="C98" s="105"/>
      <c r="D98" s="102"/>
      <c r="E98" s="103"/>
      <c r="F98" s="103"/>
      <c r="G98" s="103"/>
      <c r="H98" s="103"/>
      <c r="I98" s="103"/>
      <c r="J98" s="112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</row>
    <row r="99" spans="1:110" s="65" customFormat="1" ht="37.5" customHeight="1">
      <c r="A99" s="96" t="s">
        <v>199</v>
      </c>
      <c r="B99" s="63">
        <v>271</v>
      </c>
      <c r="C99" s="63">
        <v>244</v>
      </c>
      <c r="D99" s="106">
        <v>0</v>
      </c>
      <c r="E99" s="106">
        <v>0</v>
      </c>
      <c r="F99" s="106">
        <v>0</v>
      </c>
      <c r="G99" s="106">
        <v>0</v>
      </c>
      <c r="H99" s="106">
        <v>0</v>
      </c>
      <c r="I99" s="106">
        <v>0</v>
      </c>
      <c r="J99" s="112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</row>
    <row r="100" spans="1:110" s="65" customFormat="1" ht="37.5" customHeight="1">
      <c r="A100" s="96" t="s">
        <v>199</v>
      </c>
      <c r="B100" s="63">
        <v>272</v>
      </c>
      <c r="C100" s="63">
        <v>244</v>
      </c>
      <c r="D100" s="106">
        <f>E100+F100+G100+H100</f>
        <v>3153934.87</v>
      </c>
      <c r="E100" s="106">
        <v>0</v>
      </c>
      <c r="F100" s="106">
        <v>0</v>
      </c>
      <c r="G100" s="106">
        <v>0</v>
      </c>
      <c r="H100" s="106">
        <f>3485950.87-332016</f>
        <v>3153934.87</v>
      </c>
      <c r="I100" s="106">
        <v>0</v>
      </c>
      <c r="J100" s="112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</row>
    <row r="101" spans="1:110" s="72" customFormat="1" ht="12">
      <c r="A101" s="92" t="s">
        <v>200</v>
      </c>
      <c r="B101" s="93">
        <v>273</v>
      </c>
      <c r="C101" s="93">
        <v>244</v>
      </c>
      <c r="D101" s="94">
        <f>E101+H101</f>
        <v>1171715</v>
      </c>
      <c r="E101" s="95">
        <v>290060</v>
      </c>
      <c r="F101" s="103">
        <v>0</v>
      </c>
      <c r="G101" s="103">
        <v>0</v>
      </c>
      <c r="H101" s="103">
        <v>881655</v>
      </c>
      <c r="I101" s="103">
        <v>0</v>
      </c>
      <c r="J101" s="112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1"/>
      <c r="CX101" s="91"/>
      <c r="CY101" s="91"/>
      <c r="CZ101" s="91"/>
      <c r="DA101" s="91"/>
      <c r="DB101" s="91"/>
      <c r="DC101" s="91"/>
      <c r="DD101" s="91"/>
      <c r="DE101" s="91"/>
      <c r="DF101" s="91"/>
    </row>
    <row r="102" spans="1:110" s="72" customFormat="1" ht="24">
      <c r="A102" s="57" t="s">
        <v>201</v>
      </c>
      <c r="B102" s="105">
        <v>274</v>
      </c>
      <c r="C102" s="105">
        <v>244</v>
      </c>
      <c r="D102" s="102">
        <f>E102+H102</f>
        <v>220000</v>
      </c>
      <c r="E102" s="95">
        <v>0</v>
      </c>
      <c r="F102" s="103">
        <v>0</v>
      </c>
      <c r="G102" s="103">
        <v>0</v>
      </c>
      <c r="H102" s="103">
        <v>220000</v>
      </c>
      <c r="I102" s="103">
        <v>0</v>
      </c>
      <c r="J102" s="112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</row>
    <row r="103" spans="1:110" s="72" customFormat="1" ht="24">
      <c r="A103" s="57" t="s">
        <v>202</v>
      </c>
      <c r="B103" s="105">
        <v>275</v>
      </c>
      <c r="C103" s="105">
        <v>244</v>
      </c>
      <c r="D103" s="103">
        <v>0</v>
      </c>
      <c r="E103" s="103">
        <v>0</v>
      </c>
      <c r="F103" s="103">
        <v>0</v>
      </c>
      <c r="G103" s="103">
        <v>0</v>
      </c>
      <c r="H103" s="103">
        <v>0</v>
      </c>
      <c r="I103" s="103">
        <v>0</v>
      </c>
      <c r="J103" s="112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</row>
    <row r="104" spans="1:110" s="72" customFormat="1" ht="30" customHeight="1">
      <c r="A104" s="57" t="s">
        <v>203</v>
      </c>
      <c r="B104" s="105">
        <v>276</v>
      </c>
      <c r="C104" s="105">
        <v>244</v>
      </c>
      <c r="D104" s="102">
        <f>E104+H104</f>
        <v>0</v>
      </c>
      <c r="E104" s="95">
        <v>0</v>
      </c>
      <c r="F104" s="103">
        <v>0</v>
      </c>
      <c r="G104" s="103">
        <v>0</v>
      </c>
      <c r="H104" s="103">
        <v>0</v>
      </c>
      <c r="I104" s="103">
        <v>0</v>
      </c>
      <c r="J104" s="112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</row>
    <row r="105" spans="1:110" s="72" customFormat="1" ht="24" customHeight="1">
      <c r="A105" s="57" t="s">
        <v>204</v>
      </c>
      <c r="B105" s="105">
        <v>277</v>
      </c>
      <c r="C105" s="105">
        <v>244</v>
      </c>
      <c r="D105" s="102">
        <f>E105+H105+F105</f>
        <v>0</v>
      </c>
      <c r="E105" s="95">
        <v>0</v>
      </c>
      <c r="F105" s="103">
        <v>0</v>
      </c>
      <c r="G105" s="103">
        <v>0</v>
      </c>
      <c r="H105" s="103">
        <v>0</v>
      </c>
      <c r="I105" s="103">
        <v>0</v>
      </c>
      <c r="J105" s="112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</row>
    <row r="106" spans="1:110" s="72" customFormat="1" ht="24" customHeight="1">
      <c r="A106" s="57" t="s">
        <v>205</v>
      </c>
      <c r="B106" s="105">
        <v>278</v>
      </c>
      <c r="C106" s="105">
        <v>244</v>
      </c>
      <c r="D106" s="102">
        <f>E106+H106+F106</f>
        <v>632016</v>
      </c>
      <c r="E106" s="95">
        <v>0</v>
      </c>
      <c r="F106" s="103">
        <v>0</v>
      </c>
      <c r="G106" s="103">
        <v>0</v>
      </c>
      <c r="H106" s="103">
        <f>332016+300000</f>
        <v>632016</v>
      </c>
      <c r="I106" s="103">
        <v>0</v>
      </c>
      <c r="J106" s="112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</row>
    <row r="107" spans="1:110" s="72" customFormat="1" ht="12.75" customHeight="1" hidden="1">
      <c r="A107" s="57" t="s">
        <v>206</v>
      </c>
      <c r="B107" s="105">
        <v>279</v>
      </c>
      <c r="C107" s="105">
        <v>244</v>
      </c>
      <c r="D107" s="102">
        <f>E107+H107+F107</f>
        <v>0</v>
      </c>
      <c r="E107" s="95">
        <v>0</v>
      </c>
      <c r="F107" s="103">
        <v>0</v>
      </c>
      <c r="G107" s="103">
        <v>0</v>
      </c>
      <c r="H107" s="103">
        <v>0</v>
      </c>
      <c r="I107" s="103">
        <v>0</v>
      </c>
      <c r="J107" s="112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</row>
    <row r="108" spans="1:110" s="72" customFormat="1" ht="12.75" customHeight="1">
      <c r="A108" s="57" t="s">
        <v>218</v>
      </c>
      <c r="B108" s="105">
        <v>279</v>
      </c>
      <c r="C108" s="105">
        <v>244</v>
      </c>
      <c r="D108" s="102">
        <f>E108+H108+F108</f>
        <v>6354917.71</v>
      </c>
      <c r="E108" s="95">
        <v>0</v>
      </c>
      <c r="F108" s="103">
        <v>0</v>
      </c>
      <c r="G108" s="103">
        <v>0</v>
      </c>
      <c r="H108" s="103">
        <f>6654917.71-300000</f>
        <v>6354917.71</v>
      </c>
      <c r="I108" s="103">
        <v>0</v>
      </c>
      <c r="J108" s="112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</row>
    <row r="109" spans="1:110" s="72" customFormat="1" ht="12.75" customHeight="1">
      <c r="A109" s="57" t="s">
        <v>246</v>
      </c>
      <c r="B109" s="105">
        <v>280</v>
      </c>
      <c r="C109" s="105">
        <v>244</v>
      </c>
      <c r="D109" s="102">
        <f>E109+H109+F109</f>
        <v>75010</v>
      </c>
      <c r="E109" s="95">
        <v>0</v>
      </c>
      <c r="F109" s="103">
        <v>0</v>
      </c>
      <c r="G109" s="103">
        <v>0</v>
      </c>
      <c r="H109" s="103">
        <v>75010</v>
      </c>
      <c r="I109" s="103">
        <v>0</v>
      </c>
      <c r="J109" s="112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  <c r="DA109" s="91"/>
      <c r="DB109" s="91"/>
      <c r="DC109" s="91"/>
      <c r="DD109" s="91"/>
      <c r="DE109" s="91"/>
      <c r="DF109" s="91"/>
    </row>
    <row r="110" spans="1:110" s="72" customFormat="1" ht="39" customHeight="1">
      <c r="A110" s="57" t="s">
        <v>53</v>
      </c>
      <c r="B110" s="105">
        <v>300</v>
      </c>
      <c r="C110" s="105" t="s">
        <v>149</v>
      </c>
      <c r="D110" s="102"/>
      <c r="E110" s="95"/>
      <c r="F110" s="103"/>
      <c r="G110" s="103"/>
      <c r="H110" s="103"/>
      <c r="I110" s="103"/>
      <c r="J110" s="112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</row>
    <row r="111" spans="1:110" s="72" customFormat="1" ht="12.75" customHeight="1">
      <c r="A111" s="57" t="s">
        <v>3</v>
      </c>
      <c r="B111" s="105"/>
      <c r="C111" s="105"/>
      <c r="D111" s="102"/>
      <c r="E111" s="95"/>
      <c r="F111" s="103"/>
      <c r="G111" s="103"/>
      <c r="H111" s="103"/>
      <c r="I111" s="103"/>
      <c r="J111" s="112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</row>
    <row r="112" spans="1:110" s="72" customFormat="1" ht="12.75" customHeight="1">
      <c r="A112" s="57" t="s">
        <v>207</v>
      </c>
      <c r="B112" s="105">
        <v>310</v>
      </c>
      <c r="C112" s="105" t="s">
        <v>149</v>
      </c>
      <c r="D112" s="102">
        <f>E112+H112+F112</f>
        <v>0</v>
      </c>
      <c r="E112" s="95">
        <v>0</v>
      </c>
      <c r="F112" s="103">
        <v>0</v>
      </c>
      <c r="G112" s="103">
        <v>0</v>
      </c>
      <c r="H112" s="103">
        <v>0</v>
      </c>
      <c r="I112" s="103">
        <v>0</v>
      </c>
      <c r="J112" s="112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  <c r="CW112" s="91"/>
      <c r="CX112" s="91"/>
      <c r="CY112" s="91"/>
      <c r="CZ112" s="91"/>
      <c r="DA112" s="91"/>
      <c r="DB112" s="91"/>
      <c r="DC112" s="91"/>
      <c r="DD112" s="91"/>
      <c r="DE112" s="91"/>
      <c r="DF112" s="91"/>
    </row>
    <row r="113" spans="1:110" s="65" customFormat="1" ht="51" customHeight="1">
      <c r="A113" s="97" t="s">
        <v>208</v>
      </c>
      <c r="B113" s="63">
        <v>311</v>
      </c>
      <c r="C113" s="63" t="s">
        <v>149</v>
      </c>
      <c r="D113" s="104">
        <f>E113+H113+F113</f>
        <v>0</v>
      </c>
      <c r="E113" s="75">
        <v>0</v>
      </c>
      <c r="F113" s="106">
        <v>0</v>
      </c>
      <c r="G113" s="106">
        <v>0</v>
      </c>
      <c r="H113" s="106">
        <v>0</v>
      </c>
      <c r="I113" s="106">
        <v>0</v>
      </c>
      <c r="J113" s="112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</row>
    <row r="114" spans="1:110" s="65" customFormat="1" ht="25.5" customHeight="1">
      <c r="A114" s="97" t="s">
        <v>209</v>
      </c>
      <c r="B114" s="63">
        <v>312</v>
      </c>
      <c r="C114" s="63" t="s">
        <v>149</v>
      </c>
      <c r="D114" s="104">
        <f>E114+H114+F114</f>
        <v>0</v>
      </c>
      <c r="E114" s="75">
        <v>0</v>
      </c>
      <c r="F114" s="106">
        <v>0</v>
      </c>
      <c r="G114" s="106">
        <v>0</v>
      </c>
      <c r="H114" s="106">
        <v>0</v>
      </c>
      <c r="I114" s="106">
        <v>0</v>
      </c>
      <c r="J114" s="112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</row>
    <row r="115" spans="1:110" s="72" customFormat="1" ht="15.75" customHeight="1">
      <c r="A115" s="98" t="s">
        <v>210</v>
      </c>
      <c r="B115" s="105">
        <v>320</v>
      </c>
      <c r="C115" s="105">
        <v>244</v>
      </c>
      <c r="D115" s="102">
        <f>D117+D121</f>
        <v>4155665.03</v>
      </c>
      <c r="E115" s="102">
        <f>E117+E121</f>
        <v>0</v>
      </c>
      <c r="F115" s="102">
        <f>F117+F121</f>
        <v>1000000</v>
      </c>
      <c r="G115" s="102">
        <f>G117+G121</f>
        <v>0</v>
      </c>
      <c r="H115" s="102">
        <f>H117+H121</f>
        <v>3155665.03</v>
      </c>
      <c r="I115" s="102">
        <f>I117</f>
        <v>0</v>
      </c>
      <c r="J115" s="112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CU115" s="91"/>
      <c r="CV115" s="91"/>
      <c r="CW115" s="91"/>
      <c r="CX115" s="91"/>
      <c r="CY115" s="91"/>
      <c r="CZ115" s="91"/>
      <c r="DA115" s="91"/>
      <c r="DB115" s="91"/>
      <c r="DC115" s="91"/>
      <c r="DD115" s="91"/>
      <c r="DE115" s="91"/>
      <c r="DF115" s="91"/>
    </row>
    <row r="116" spans="1:110" s="65" customFormat="1" ht="12" customHeight="1">
      <c r="A116" s="98" t="s">
        <v>3</v>
      </c>
      <c r="B116" s="105"/>
      <c r="C116" s="63"/>
      <c r="D116" s="104"/>
      <c r="E116" s="75"/>
      <c r="F116" s="106"/>
      <c r="G116" s="106"/>
      <c r="H116" s="106"/>
      <c r="I116" s="106"/>
      <c r="J116" s="112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</row>
    <row r="117" spans="1:110" s="72" customFormat="1" ht="24">
      <c r="A117" s="57" t="s">
        <v>212</v>
      </c>
      <c r="B117" s="105">
        <v>321</v>
      </c>
      <c r="C117" s="105">
        <v>244</v>
      </c>
      <c r="D117" s="102">
        <f>E117+H117+F117</f>
        <v>1319484</v>
      </c>
      <c r="E117" s="95">
        <v>0</v>
      </c>
      <c r="F117" s="103">
        <v>1000000</v>
      </c>
      <c r="G117" s="103">
        <v>0</v>
      </c>
      <c r="H117" s="103">
        <f>219484+100000</f>
        <v>319484</v>
      </c>
      <c r="I117" s="103">
        <v>0</v>
      </c>
      <c r="J117" s="112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91"/>
      <c r="DD117" s="91"/>
      <c r="DE117" s="91"/>
      <c r="DF117" s="91"/>
    </row>
    <row r="118" spans="1:110" s="72" customFormat="1" ht="12">
      <c r="A118" s="57" t="s">
        <v>3</v>
      </c>
      <c r="B118" s="105"/>
      <c r="C118" s="105"/>
      <c r="D118" s="102"/>
      <c r="E118" s="95"/>
      <c r="F118" s="103"/>
      <c r="G118" s="103"/>
      <c r="H118" s="103"/>
      <c r="I118" s="103"/>
      <c r="J118" s="112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91"/>
      <c r="DA118" s="91"/>
      <c r="DB118" s="91"/>
      <c r="DC118" s="91"/>
      <c r="DD118" s="91"/>
      <c r="DE118" s="91"/>
      <c r="DF118" s="91"/>
    </row>
    <row r="119" spans="1:110" s="65" customFormat="1" ht="24">
      <c r="A119" s="61" t="s">
        <v>301</v>
      </c>
      <c r="B119" s="63">
        <v>322</v>
      </c>
      <c r="C119" s="63">
        <v>244</v>
      </c>
      <c r="D119" s="104">
        <v>1000000</v>
      </c>
      <c r="E119" s="75">
        <v>0</v>
      </c>
      <c r="F119" s="106">
        <v>1000000</v>
      </c>
      <c r="G119" s="106">
        <v>0</v>
      </c>
      <c r="H119" s="106">
        <v>0</v>
      </c>
      <c r="I119" s="106">
        <v>0</v>
      </c>
      <c r="J119" s="11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</row>
    <row r="120" spans="1:110" s="65" customFormat="1" ht="24">
      <c r="A120" s="115" t="s">
        <v>300</v>
      </c>
      <c r="B120" s="63">
        <v>323</v>
      </c>
      <c r="C120" s="63">
        <v>244</v>
      </c>
      <c r="D120" s="104">
        <v>319484</v>
      </c>
      <c r="E120" s="75">
        <v>0</v>
      </c>
      <c r="F120" s="106">
        <v>0</v>
      </c>
      <c r="G120" s="106">
        <v>0</v>
      </c>
      <c r="H120" s="106">
        <v>319484</v>
      </c>
      <c r="I120" s="106"/>
      <c r="J120" s="11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</row>
    <row r="121" spans="1:110" s="72" customFormat="1" ht="24">
      <c r="A121" s="57" t="s">
        <v>211</v>
      </c>
      <c r="B121" s="105">
        <v>324</v>
      </c>
      <c r="C121" s="105">
        <v>244</v>
      </c>
      <c r="D121" s="102">
        <f>E121+H121</f>
        <v>2836181.03</v>
      </c>
      <c r="E121" s="95">
        <v>0</v>
      </c>
      <c r="F121" s="103">
        <v>0</v>
      </c>
      <c r="G121" s="103">
        <v>0</v>
      </c>
      <c r="H121" s="103">
        <f>2026332+805845.9+4003.13</f>
        <v>2836181.03</v>
      </c>
      <c r="I121" s="103">
        <v>0</v>
      </c>
      <c r="J121" s="112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1"/>
      <c r="DA121" s="91"/>
      <c r="DB121" s="91"/>
      <c r="DC121" s="91"/>
      <c r="DD121" s="91"/>
      <c r="DE121" s="91"/>
      <c r="DF121" s="91"/>
    </row>
    <row r="122" spans="1:110" s="72" customFormat="1" ht="12">
      <c r="A122" s="57" t="s">
        <v>3</v>
      </c>
      <c r="B122" s="105"/>
      <c r="C122" s="105"/>
      <c r="D122" s="102"/>
      <c r="E122" s="95"/>
      <c r="F122" s="103"/>
      <c r="G122" s="103"/>
      <c r="H122" s="103"/>
      <c r="I122" s="103"/>
      <c r="J122" s="112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91"/>
      <c r="DD122" s="91"/>
      <c r="DE122" s="91"/>
      <c r="DF122" s="91"/>
    </row>
    <row r="123" spans="1:110" s="67" customFormat="1" ht="28.5" customHeight="1">
      <c r="A123" s="61" t="s">
        <v>213</v>
      </c>
      <c r="B123" s="63">
        <v>325</v>
      </c>
      <c r="C123" s="63">
        <v>244</v>
      </c>
      <c r="D123" s="104">
        <f>E123+H123</f>
        <v>0</v>
      </c>
      <c r="E123" s="75">
        <v>0</v>
      </c>
      <c r="F123" s="106">
        <v>0</v>
      </c>
      <c r="G123" s="106">
        <v>0</v>
      </c>
      <c r="H123" s="106">
        <v>0</v>
      </c>
      <c r="I123" s="106">
        <v>0</v>
      </c>
      <c r="J123" s="114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</row>
    <row r="124" spans="1:110" s="67" customFormat="1" ht="40.5" customHeight="1">
      <c r="A124" s="61" t="s">
        <v>214</v>
      </c>
      <c r="B124" s="63">
        <v>326</v>
      </c>
      <c r="C124" s="63">
        <v>244</v>
      </c>
      <c r="D124" s="104">
        <f>E124+H124</f>
        <v>325120</v>
      </c>
      <c r="E124" s="75">
        <v>0</v>
      </c>
      <c r="F124" s="106">
        <v>0</v>
      </c>
      <c r="G124" s="106">
        <v>0</v>
      </c>
      <c r="H124" s="106">
        <v>325120</v>
      </c>
      <c r="I124" s="106">
        <v>0</v>
      </c>
      <c r="J124" s="114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</row>
    <row r="125" spans="1:110" s="67" customFormat="1" ht="40.5" customHeight="1">
      <c r="A125" s="61" t="s">
        <v>215</v>
      </c>
      <c r="B125" s="63">
        <v>327</v>
      </c>
      <c r="C125" s="63">
        <v>244</v>
      </c>
      <c r="D125" s="104">
        <v>0</v>
      </c>
      <c r="E125" s="75">
        <v>0</v>
      </c>
      <c r="F125" s="106">
        <v>0</v>
      </c>
      <c r="G125" s="106">
        <v>0</v>
      </c>
      <c r="H125" s="106">
        <v>0</v>
      </c>
      <c r="I125" s="106">
        <v>0</v>
      </c>
      <c r="J125" s="114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</row>
    <row r="126" spans="1:110" s="67" customFormat="1" ht="24" customHeight="1">
      <c r="A126" s="115" t="s">
        <v>216</v>
      </c>
      <c r="B126" s="116">
        <v>328</v>
      </c>
      <c r="C126" s="116">
        <v>244</v>
      </c>
      <c r="D126" s="117">
        <f>E126+F126+G126+H126</f>
        <v>2511061.03</v>
      </c>
      <c r="E126" s="75">
        <v>0</v>
      </c>
      <c r="F126" s="75">
        <v>0</v>
      </c>
      <c r="G126" s="106">
        <v>0</v>
      </c>
      <c r="H126" s="106">
        <f>H121-H124</f>
        <v>2511061.03</v>
      </c>
      <c r="I126" s="106">
        <v>0</v>
      </c>
      <c r="J126" s="114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</row>
    <row r="127" spans="1:110" s="60" customFormat="1" ht="24">
      <c r="A127" s="57" t="s">
        <v>54</v>
      </c>
      <c r="B127" s="105">
        <v>400</v>
      </c>
      <c r="C127" s="105"/>
      <c r="D127" s="58">
        <v>0</v>
      </c>
      <c r="E127" s="58">
        <v>0</v>
      </c>
      <c r="F127" s="58">
        <v>0</v>
      </c>
      <c r="G127" s="58">
        <v>0</v>
      </c>
      <c r="H127" s="58">
        <v>0</v>
      </c>
      <c r="I127" s="58">
        <v>0</v>
      </c>
      <c r="J127" s="112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</row>
    <row r="128" spans="1:10" ht="12">
      <c r="A128" s="57" t="s">
        <v>3</v>
      </c>
      <c r="B128" s="169">
        <v>410</v>
      </c>
      <c r="C128" s="169"/>
      <c r="D128" s="164">
        <v>0</v>
      </c>
      <c r="E128" s="164">
        <v>0</v>
      </c>
      <c r="F128" s="164">
        <v>0</v>
      </c>
      <c r="G128" s="164">
        <v>0</v>
      </c>
      <c r="H128" s="164">
        <v>0</v>
      </c>
      <c r="I128" s="164">
        <v>0</v>
      </c>
      <c r="J128" s="112"/>
    </row>
    <row r="129" spans="1:110" s="56" customFormat="1" ht="18.75" customHeight="1">
      <c r="A129" s="105" t="s">
        <v>55</v>
      </c>
      <c r="B129" s="169"/>
      <c r="C129" s="169"/>
      <c r="D129" s="164"/>
      <c r="E129" s="164"/>
      <c r="F129" s="164"/>
      <c r="G129" s="164"/>
      <c r="H129" s="164"/>
      <c r="I129" s="164"/>
      <c r="J129" s="112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</row>
    <row r="130" spans="1:10" ht="17.25" customHeight="1">
      <c r="A130" s="57" t="s">
        <v>56</v>
      </c>
      <c r="B130" s="105">
        <v>420</v>
      </c>
      <c r="C130" s="105"/>
      <c r="D130" s="103">
        <v>0</v>
      </c>
      <c r="E130" s="103">
        <v>0</v>
      </c>
      <c r="F130" s="103">
        <v>0</v>
      </c>
      <c r="G130" s="103">
        <v>0</v>
      </c>
      <c r="H130" s="103">
        <v>0</v>
      </c>
      <c r="I130" s="103">
        <v>0</v>
      </c>
      <c r="J130" s="112"/>
    </row>
    <row r="131" spans="1:10" ht="17.25" customHeight="1">
      <c r="A131" s="57" t="s">
        <v>3</v>
      </c>
      <c r="B131" s="105"/>
      <c r="C131" s="105"/>
      <c r="D131" s="103"/>
      <c r="E131" s="103"/>
      <c r="F131" s="103"/>
      <c r="G131" s="103"/>
      <c r="H131" s="103"/>
      <c r="I131" s="103"/>
      <c r="J131" s="112"/>
    </row>
    <row r="132" spans="1:10" ht="17.25" customHeight="1">
      <c r="A132" s="97" t="s">
        <v>193</v>
      </c>
      <c r="B132" s="105">
        <v>421</v>
      </c>
      <c r="C132" s="105"/>
      <c r="D132" s="103"/>
      <c r="E132" s="103"/>
      <c r="F132" s="103"/>
      <c r="G132" s="103"/>
      <c r="H132" s="103"/>
      <c r="I132" s="103"/>
      <c r="J132" s="112"/>
    </row>
    <row r="133" spans="1:10" ht="17.25" customHeight="1">
      <c r="A133" s="97" t="s">
        <v>193</v>
      </c>
      <c r="B133" s="105">
        <v>422</v>
      </c>
      <c r="C133" s="105"/>
      <c r="D133" s="103"/>
      <c r="E133" s="103"/>
      <c r="F133" s="103"/>
      <c r="G133" s="103"/>
      <c r="H133" s="103"/>
      <c r="I133" s="103"/>
      <c r="J133" s="112"/>
    </row>
    <row r="134" spans="1:110" s="60" customFormat="1" ht="12">
      <c r="A134" s="57" t="s">
        <v>57</v>
      </c>
      <c r="B134" s="105">
        <v>500</v>
      </c>
      <c r="C134" s="105" t="s">
        <v>44</v>
      </c>
      <c r="D134" s="58">
        <f>E134+F134+G134+H134+I134</f>
        <v>584841.7</v>
      </c>
      <c r="E134" s="58">
        <v>0</v>
      </c>
      <c r="F134" s="58">
        <v>0</v>
      </c>
      <c r="G134" s="58">
        <v>0</v>
      </c>
      <c r="H134" s="58">
        <v>584841.7</v>
      </c>
      <c r="I134" s="58">
        <v>0</v>
      </c>
      <c r="J134" s="112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</row>
    <row r="135" spans="1:110" s="60" customFormat="1" ht="12">
      <c r="A135" s="57" t="s">
        <v>58</v>
      </c>
      <c r="B135" s="105">
        <v>600</v>
      </c>
      <c r="C135" s="105" t="s">
        <v>44</v>
      </c>
      <c r="D135" s="58">
        <f>E135+F135+G135+H135+I135</f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112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</row>
    <row r="137" spans="1:110" s="12" customFormat="1" ht="12">
      <c r="A137" s="52" t="s">
        <v>137</v>
      </c>
      <c r="B137" s="52"/>
      <c r="C137" s="100"/>
      <c r="D137" s="100"/>
      <c r="E137" s="160"/>
      <c r="F137" s="160"/>
      <c r="G137" s="100"/>
      <c r="H137" s="160" t="s">
        <v>302</v>
      </c>
      <c r="I137" s="160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8"/>
      <c r="BZ137" s="68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8"/>
      <c r="DF137" s="68"/>
    </row>
    <row r="138" spans="1:110" s="12" customFormat="1" ht="11.25" customHeight="1">
      <c r="A138" s="52"/>
      <c r="B138" s="52"/>
      <c r="C138" s="100"/>
      <c r="D138" s="100"/>
      <c r="E138" s="161" t="s">
        <v>116</v>
      </c>
      <c r="F138" s="161"/>
      <c r="G138" s="100"/>
      <c r="H138" s="161" t="s">
        <v>117</v>
      </c>
      <c r="I138" s="161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68"/>
      <c r="BZ138" s="68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68"/>
      <c r="DF138" s="68"/>
    </row>
    <row r="139" spans="1:110" s="12" customFormat="1" ht="12">
      <c r="A139" s="52" t="s">
        <v>148</v>
      </c>
      <c r="B139" s="52"/>
      <c r="C139" s="100"/>
      <c r="D139" s="100"/>
      <c r="E139" s="160"/>
      <c r="F139" s="160"/>
      <c r="G139" s="100"/>
      <c r="H139" s="160" t="s">
        <v>151</v>
      </c>
      <c r="I139" s="160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8"/>
      <c r="BZ139" s="68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8"/>
      <c r="DF139" s="68"/>
    </row>
    <row r="140" spans="1:110" s="12" customFormat="1" ht="12">
      <c r="A140" s="52"/>
      <c r="B140" s="52"/>
      <c r="C140" s="100"/>
      <c r="D140" s="100"/>
      <c r="E140" s="161" t="s">
        <v>116</v>
      </c>
      <c r="F140" s="161"/>
      <c r="G140" s="100"/>
      <c r="H140" s="161" t="s">
        <v>117</v>
      </c>
      <c r="I140" s="161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68"/>
      <c r="BZ140" s="68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68"/>
      <c r="DF140" s="68"/>
    </row>
    <row r="141" spans="1:110" s="12" customFormat="1" ht="12">
      <c r="A141" s="52" t="s">
        <v>152</v>
      </c>
      <c r="D141" s="100"/>
      <c r="E141" s="160"/>
      <c r="F141" s="160"/>
      <c r="G141" s="100"/>
      <c r="H141" s="160" t="s">
        <v>153</v>
      </c>
      <c r="I141" s="160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68"/>
      <c r="BZ141" s="68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  <c r="CQ141" s="70"/>
      <c r="CR141" s="70"/>
      <c r="CS141" s="70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  <c r="DD141" s="70"/>
      <c r="DE141" s="68"/>
      <c r="DF141" s="68"/>
    </row>
    <row r="142" spans="1:110" s="12" customFormat="1" ht="12">
      <c r="A142" s="52"/>
      <c r="B142" s="52"/>
      <c r="C142" s="100"/>
      <c r="D142" s="100"/>
      <c r="E142" s="161" t="s">
        <v>116</v>
      </c>
      <c r="F142" s="161"/>
      <c r="G142" s="74"/>
      <c r="H142" s="161" t="s">
        <v>117</v>
      </c>
      <c r="I142" s="16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</row>
    <row r="145" ht="12">
      <c r="A145" s="52" t="s">
        <v>297</v>
      </c>
    </row>
  </sheetData>
  <sheetProtection/>
  <mergeCells count="81">
    <mergeCell ref="H8:I8"/>
    <mergeCell ref="G4:I4"/>
    <mergeCell ref="A6:A9"/>
    <mergeCell ref="B6:B9"/>
    <mergeCell ref="C6:C9"/>
    <mergeCell ref="D6:I6"/>
    <mergeCell ref="D7:D9"/>
    <mergeCell ref="E7:I7"/>
    <mergeCell ref="E8:E9"/>
    <mergeCell ref="F8:F9"/>
    <mergeCell ref="G8:G9"/>
    <mergeCell ref="B12:B13"/>
    <mergeCell ref="C12:C13"/>
    <mergeCell ref="D12:D13"/>
    <mergeCell ref="E12:E13"/>
    <mergeCell ref="F12:F13"/>
    <mergeCell ref="G12:G13"/>
    <mergeCell ref="A4:C4"/>
    <mergeCell ref="D4:F4"/>
    <mergeCell ref="I86:I87"/>
    <mergeCell ref="G60:G61"/>
    <mergeCell ref="H60:H61"/>
    <mergeCell ref="I60:I61"/>
    <mergeCell ref="G66:G67"/>
    <mergeCell ref="H66:H67"/>
    <mergeCell ref="E45:E46"/>
    <mergeCell ref="F45:F46"/>
    <mergeCell ref="B60:B61"/>
    <mergeCell ref="I12:I13"/>
    <mergeCell ref="F60:F61"/>
    <mergeCell ref="H45:H46"/>
    <mergeCell ref="I45:I46"/>
    <mergeCell ref="G45:G46"/>
    <mergeCell ref="H12:H13"/>
    <mergeCell ref="A3:I3"/>
    <mergeCell ref="B128:B129"/>
    <mergeCell ref="C128:C129"/>
    <mergeCell ref="D128:D129"/>
    <mergeCell ref="E128:E129"/>
    <mergeCell ref="F128:F129"/>
    <mergeCell ref="G128:G129"/>
    <mergeCell ref="B45:B46"/>
    <mergeCell ref="C45:C46"/>
    <mergeCell ref="D45:D46"/>
    <mergeCell ref="B79:B80"/>
    <mergeCell ref="D79:D80"/>
    <mergeCell ref="E79:E80"/>
    <mergeCell ref="B66:B67"/>
    <mergeCell ref="C66:C67"/>
    <mergeCell ref="D66:D67"/>
    <mergeCell ref="E66:E67"/>
    <mergeCell ref="H86:H87"/>
    <mergeCell ref="I66:I67"/>
    <mergeCell ref="F79:F80"/>
    <mergeCell ref="F66:F67"/>
    <mergeCell ref="C60:C61"/>
    <mergeCell ref="D60:D61"/>
    <mergeCell ref="E60:E61"/>
    <mergeCell ref="G79:G80"/>
    <mergeCell ref="H79:H80"/>
    <mergeCell ref="I79:I80"/>
    <mergeCell ref="H139:I139"/>
    <mergeCell ref="H138:I138"/>
    <mergeCell ref="H140:I140"/>
    <mergeCell ref="B86:B87"/>
    <mergeCell ref="C86:C87"/>
    <mergeCell ref="E86:E87"/>
    <mergeCell ref="F86:F87"/>
    <mergeCell ref="H128:H129"/>
    <mergeCell ref="I128:I129"/>
    <mergeCell ref="G86:G87"/>
    <mergeCell ref="D86:D87"/>
    <mergeCell ref="H141:I141"/>
    <mergeCell ref="H142:I142"/>
    <mergeCell ref="E141:F141"/>
    <mergeCell ref="E142:F142"/>
    <mergeCell ref="E137:F137"/>
    <mergeCell ref="E139:F139"/>
    <mergeCell ref="E138:F138"/>
    <mergeCell ref="E140:F140"/>
    <mergeCell ref="H137:I137"/>
  </mergeCells>
  <printOptions/>
  <pageMargins left="0.3937007874015748" right="0.3937007874015748" top="0.3937007874015748" bottom="0.1968503937007874" header="0" footer="0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7">
      <selection activeCell="D9" sqref="D9"/>
    </sheetView>
  </sheetViews>
  <sheetFormatPr defaultColWidth="9.140625" defaultRowHeight="15"/>
  <cols>
    <col min="1" max="1" width="24.7109375" style="79" customWidth="1"/>
    <col min="2" max="2" width="7.8515625" style="79" customWidth="1"/>
    <col min="3" max="3" width="8.7109375" style="79" customWidth="1"/>
    <col min="4" max="4" width="14.7109375" style="79" customWidth="1"/>
    <col min="5" max="5" width="15.140625" style="79" customWidth="1"/>
    <col min="6" max="6" width="10.57421875" style="79" customWidth="1"/>
    <col min="7" max="7" width="13.8515625" style="79" customWidth="1"/>
    <col min="8" max="9" width="9.140625" style="79" customWidth="1"/>
    <col min="10" max="10" width="14.57421875" style="79" customWidth="1"/>
    <col min="11" max="11" width="16.00390625" style="79" customWidth="1"/>
    <col min="12" max="12" width="8.28125" style="79" customWidth="1"/>
    <col min="13" max="13" width="9.140625" style="79" customWidth="1"/>
    <col min="14" max="14" width="14.140625" style="79" customWidth="1"/>
    <col min="15" max="15" width="9.140625" style="79" customWidth="1"/>
    <col min="16" max="16" width="10.00390625" style="79" bestFit="1" customWidth="1"/>
    <col min="17" max="16384" width="9.140625" style="79" customWidth="1"/>
  </cols>
  <sheetData>
    <row r="1" spans="1:12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142" t="s">
        <v>70</v>
      </c>
      <c r="L1" s="142"/>
    </row>
    <row r="2" spans="1:12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75" customHeight="1">
      <c r="A3" s="136" t="s">
        <v>93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5.75" customHeight="1">
      <c r="A4" s="136" t="s">
        <v>306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80" customFormat="1" ht="30" customHeight="1">
      <c r="A6" s="173" t="s">
        <v>0</v>
      </c>
      <c r="B6" s="173" t="s">
        <v>37</v>
      </c>
      <c r="C6" s="173" t="s">
        <v>61</v>
      </c>
      <c r="D6" s="173" t="s">
        <v>62</v>
      </c>
      <c r="E6" s="173"/>
      <c r="F6" s="173"/>
      <c r="G6" s="173"/>
      <c r="H6" s="173"/>
      <c r="I6" s="173"/>
      <c r="J6" s="173"/>
      <c r="K6" s="173"/>
      <c r="L6" s="173"/>
    </row>
    <row r="7" spans="1:12" s="80" customFormat="1" ht="15.75">
      <c r="A7" s="173"/>
      <c r="B7" s="173"/>
      <c r="C7" s="173"/>
      <c r="D7" s="173" t="s">
        <v>63</v>
      </c>
      <c r="E7" s="173"/>
      <c r="F7" s="173"/>
      <c r="G7" s="173" t="s">
        <v>5</v>
      </c>
      <c r="H7" s="173"/>
      <c r="I7" s="173"/>
      <c r="J7" s="173"/>
      <c r="K7" s="173"/>
      <c r="L7" s="173"/>
    </row>
    <row r="8" spans="1:12" s="80" customFormat="1" ht="103.5" customHeight="1">
      <c r="A8" s="173"/>
      <c r="B8" s="173"/>
      <c r="C8" s="173"/>
      <c r="D8" s="173"/>
      <c r="E8" s="173"/>
      <c r="F8" s="173"/>
      <c r="G8" s="174" t="s">
        <v>84</v>
      </c>
      <c r="H8" s="174"/>
      <c r="I8" s="174"/>
      <c r="J8" s="172" t="s">
        <v>85</v>
      </c>
      <c r="K8" s="172"/>
      <c r="L8" s="172"/>
    </row>
    <row r="9" spans="1:12" s="80" customFormat="1" ht="126">
      <c r="A9" s="173"/>
      <c r="B9" s="173"/>
      <c r="C9" s="173"/>
      <c r="D9" s="107" t="s">
        <v>219</v>
      </c>
      <c r="E9" s="107" t="s">
        <v>220</v>
      </c>
      <c r="F9" s="107" t="s">
        <v>221</v>
      </c>
      <c r="G9" s="107" t="s">
        <v>219</v>
      </c>
      <c r="H9" s="107" t="s">
        <v>220</v>
      </c>
      <c r="I9" s="107" t="s">
        <v>221</v>
      </c>
      <c r="J9" s="107" t="s">
        <v>219</v>
      </c>
      <c r="K9" s="107" t="s">
        <v>220</v>
      </c>
      <c r="L9" s="107" t="s">
        <v>221</v>
      </c>
    </row>
    <row r="10" spans="1:12" s="80" customFormat="1" ht="15.75">
      <c r="A10" s="107">
        <v>1</v>
      </c>
      <c r="B10" s="107">
        <v>2</v>
      </c>
      <c r="C10" s="107">
        <v>3</v>
      </c>
      <c r="D10" s="107">
        <v>4</v>
      </c>
      <c r="E10" s="107">
        <v>5</v>
      </c>
      <c r="F10" s="107">
        <v>6</v>
      </c>
      <c r="G10" s="107">
        <v>7</v>
      </c>
      <c r="H10" s="107">
        <v>8</v>
      </c>
      <c r="I10" s="107">
        <v>9</v>
      </c>
      <c r="J10" s="107">
        <v>10</v>
      </c>
      <c r="K10" s="107">
        <v>11</v>
      </c>
      <c r="L10" s="107">
        <v>12</v>
      </c>
    </row>
    <row r="11" spans="1:16" ht="51" customHeight="1">
      <c r="A11" s="81" t="s">
        <v>64</v>
      </c>
      <c r="B11" s="82" t="s">
        <v>86</v>
      </c>
      <c r="C11" s="83" t="s">
        <v>44</v>
      </c>
      <c r="D11" s="84">
        <f>J11</f>
        <v>28058623.730000004</v>
      </c>
      <c r="E11" s="84">
        <v>0</v>
      </c>
      <c r="F11" s="84">
        <f aca="true" t="shared" si="0" ref="F11:L11">F12+F13</f>
        <v>0</v>
      </c>
      <c r="G11" s="84">
        <f t="shared" si="0"/>
        <v>0</v>
      </c>
      <c r="H11" s="84">
        <f t="shared" si="0"/>
        <v>0</v>
      </c>
      <c r="I11" s="84">
        <f t="shared" si="0"/>
        <v>0</v>
      </c>
      <c r="J11" s="84">
        <f t="shared" si="0"/>
        <v>28058623.730000004</v>
      </c>
      <c r="K11" s="84">
        <v>0</v>
      </c>
      <c r="L11" s="84">
        <f t="shared" si="0"/>
        <v>0</v>
      </c>
      <c r="N11" s="85"/>
      <c r="P11" s="86"/>
    </row>
    <row r="12" spans="1:12" ht="78.75">
      <c r="A12" s="81" t="s">
        <v>65</v>
      </c>
      <c r="B12" s="82" t="s">
        <v>87</v>
      </c>
      <c r="C12" s="83" t="s">
        <v>44</v>
      </c>
      <c r="D12" s="84">
        <f aca="true" t="shared" si="1" ref="D12:D34">J12</f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</row>
    <row r="13" spans="1:12" ht="50.25" customHeight="1">
      <c r="A13" s="81" t="s">
        <v>66</v>
      </c>
      <c r="B13" s="82" t="s">
        <v>88</v>
      </c>
      <c r="C13" s="83">
        <v>2017</v>
      </c>
      <c r="D13" s="84">
        <f t="shared" si="1"/>
        <v>28058623.730000004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f>J15+J16+J17+J18+J19+J20+J21+J22+J23+J24+J25+J26+J27+J28+J29+J30+J31+J32+J33+J34+J35+J36+J37+J38+J39+J40+J41+J42+J43+J44+J45+J46+J47+J48+J49</f>
        <v>28058623.730000004</v>
      </c>
      <c r="K13" s="84">
        <v>0</v>
      </c>
      <c r="L13" s="84">
        <v>0</v>
      </c>
    </row>
    <row r="14" spans="1:12" ht="15" customHeight="1">
      <c r="A14" s="81" t="s">
        <v>222</v>
      </c>
      <c r="B14" s="82"/>
      <c r="C14" s="83"/>
      <c r="D14" s="84">
        <f t="shared" si="1"/>
        <v>0</v>
      </c>
      <c r="E14" s="84">
        <v>0</v>
      </c>
      <c r="F14" s="84"/>
      <c r="G14" s="84"/>
      <c r="H14" s="84"/>
      <c r="I14" s="84"/>
      <c r="J14" s="84"/>
      <c r="K14" s="84">
        <v>0</v>
      </c>
      <c r="L14" s="84"/>
    </row>
    <row r="15" spans="1:12" ht="15.75">
      <c r="A15" s="81" t="s">
        <v>168</v>
      </c>
      <c r="B15" s="82" t="s">
        <v>223</v>
      </c>
      <c r="C15" s="83">
        <v>2017</v>
      </c>
      <c r="D15" s="84">
        <f t="shared" si="1"/>
        <v>489000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489000</v>
      </c>
      <c r="K15" s="84">
        <v>0</v>
      </c>
      <c r="L15" s="84">
        <v>0</v>
      </c>
    </row>
    <row r="16" spans="1:12" ht="36" customHeight="1">
      <c r="A16" s="81" t="s">
        <v>160</v>
      </c>
      <c r="B16" s="82" t="s">
        <v>224</v>
      </c>
      <c r="C16" s="83">
        <v>2017</v>
      </c>
      <c r="D16" s="84">
        <f t="shared" si="1"/>
        <v>489305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489305</v>
      </c>
      <c r="K16" s="84">
        <v>0</v>
      </c>
      <c r="L16" s="84">
        <v>0</v>
      </c>
    </row>
    <row r="17" spans="1:12" ht="47.25" customHeight="1">
      <c r="A17" s="81" t="s">
        <v>167</v>
      </c>
      <c r="B17" s="82" t="s">
        <v>225</v>
      </c>
      <c r="C17" s="83">
        <v>2017</v>
      </c>
      <c r="D17" s="84">
        <f t="shared" si="1"/>
        <v>3041537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3041537</v>
      </c>
      <c r="K17" s="84">
        <v>0</v>
      </c>
      <c r="L17" s="84">
        <v>0</v>
      </c>
    </row>
    <row r="18" spans="1:12" ht="47.25" customHeight="1">
      <c r="A18" s="81" t="s">
        <v>161</v>
      </c>
      <c r="B18" s="82" t="s">
        <v>226</v>
      </c>
      <c r="C18" s="83">
        <v>2017</v>
      </c>
      <c r="D18" s="84">
        <f t="shared" si="1"/>
        <v>6096597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6096597</v>
      </c>
      <c r="K18" s="84">
        <v>0</v>
      </c>
      <c r="L18" s="84">
        <v>0</v>
      </c>
    </row>
    <row r="19" spans="1:12" ht="63">
      <c r="A19" s="81" t="s">
        <v>166</v>
      </c>
      <c r="B19" s="82" t="s">
        <v>227</v>
      </c>
      <c r="C19" s="83">
        <v>2017</v>
      </c>
      <c r="D19" s="84">
        <f t="shared" si="1"/>
        <v>1361037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1361037</v>
      </c>
      <c r="K19" s="84">
        <v>0</v>
      </c>
      <c r="L19" s="84">
        <v>0</v>
      </c>
    </row>
    <row r="20" spans="1:12" ht="49.5" customHeight="1">
      <c r="A20" s="81" t="s">
        <v>217</v>
      </c>
      <c r="B20" s="82" t="s">
        <v>228</v>
      </c>
      <c r="C20" s="83">
        <v>2017</v>
      </c>
      <c r="D20" s="84">
        <f>J20</f>
        <v>817889.12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817889.12</v>
      </c>
      <c r="K20" s="84">
        <v>0</v>
      </c>
      <c r="L20" s="84">
        <v>0</v>
      </c>
    </row>
    <row r="21" spans="1:12" ht="49.5" customHeight="1">
      <c r="A21" s="111" t="s">
        <v>248</v>
      </c>
      <c r="B21" s="82" t="s">
        <v>229</v>
      </c>
      <c r="C21" s="83">
        <v>2017</v>
      </c>
      <c r="D21" s="84">
        <f aca="true" t="shared" si="2" ref="D21:D30">J21</f>
        <v>450854.4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f>225427.2+225427.2</f>
        <v>450854.4</v>
      </c>
      <c r="K21" s="84">
        <v>0</v>
      </c>
      <c r="L21" s="84">
        <v>0</v>
      </c>
    </row>
    <row r="22" spans="1:12" ht="69" customHeight="1">
      <c r="A22" s="111" t="s">
        <v>249</v>
      </c>
      <c r="B22" s="82" t="s">
        <v>230</v>
      </c>
      <c r="C22" s="83">
        <v>2017</v>
      </c>
      <c r="D22" s="84">
        <f t="shared" si="2"/>
        <v>51876.48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f>25938.24+25938.24</f>
        <v>51876.48</v>
      </c>
      <c r="K22" s="84">
        <v>0</v>
      </c>
      <c r="L22" s="84">
        <v>0</v>
      </c>
    </row>
    <row r="23" spans="1:12" ht="49.5" customHeight="1">
      <c r="A23" s="111" t="s">
        <v>250</v>
      </c>
      <c r="B23" s="82" t="s">
        <v>231</v>
      </c>
      <c r="C23" s="83">
        <v>2017</v>
      </c>
      <c r="D23" s="84">
        <f t="shared" si="2"/>
        <v>137088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f>68544*2</f>
        <v>137088</v>
      </c>
      <c r="K23" s="84">
        <v>0</v>
      </c>
      <c r="L23" s="84">
        <v>0</v>
      </c>
    </row>
    <row r="24" spans="1:12" ht="49.5" customHeight="1">
      <c r="A24" s="111" t="s">
        <v>251</v>
      </c>
      <c r="B24" s="82" t="s">
        <v>232</v>
      </c>
      <c r="C24" s="83">
        <v>2017</v>
      </c>
      <c r="D24" s="84">
        <f t="shared" si="2"/>
        <v>498804.48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f>249402.24*2</f>
        <v>498804.48</v>
      </c>
      <c r="K24" s="84">
        <v>0</v>
      </c>
      <c r="L24" s="84">
        <v>0</v>
      </c>
    </row>
    <row r="25" spans="1:12" ht="49.5" customHeight="1">
      <c r="A25" s="111" t="s">
        <v>252</v>
      </c>
      <c r="B25" s="82" t="s">
        <v>233</v>
      </c>
      <c r="C25" s="83">
        <v>2017</v>
      </c>
      <c r="D25" s="84">
        <f t="shared" si="2"/>
        <v>480000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f>240000*2</f>
        <v>480000</v>
      </c>
      <c r="K25" s="84">
        <v>0</v>
      </c>
      <c r="L25" s="84">
        <v>0</v>
      </c>
    </row>
    <row r="26" spans="1:12" ht="49.5" customHeight="1">
      <c r="A26" s="111" t="s">
        <v>253</v>
      </c>
      <c r="B26" s="82" t="s">
        <v>273</v>
      </c>
      <c r="C26" s="83">
        <v>2017</v>
      </c>
      <c r="D26" s="84">
        <f t="shared" si="2"/>
        <v>655082.8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f>327541.4*2</f>
        <v>655082.8</v>
      </c>
      <c r="K26" s="84">
        <v>0</v>
      </c>
      <c r="L26" s="84">
        <v>0</v>
      </c>
    </row>
    <row r="27" spans="1:12" ht="116.25" customHeight="1">
      <c r="A27" s="111" t="s">
        <v>254</v>
      </c>
      <c r="B27" s="82" t="s">
        <v>274</v>
      </c>
      <c r="C27" s="83">
        <v>2017</v>
      </c>
      <c r="D27" s="84">
        <f t="shared" si="2"/>
        <v>720000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f>360000*2</f>
        <v>720000</v>
      </c>
      <c r="K27" s="84">
        <v>0</v>
      </c>
      <c r="L27" s="84">
        <v>0</v>
      </c>
    </row>
    <row r="28" spans="1:12" ht="49.5" customHeight="1">
      <c r="A28" s="111" t="s">
        <v>255</v>
      </c>
      <c r="B28" s="82" t="s">
        <v>275</v>
      </c>
      <c r="C28" s="83">
        <v>2017</v>
      </c>
      <c r="D28" s="84">
        <f t="shared" si="2"/>
        <v>72000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f>36000*2</f>
        <v>72000</v>
      </c>
      <c r="K28" s="84">
        <v>0</v>
      </c>
      <c r="L28" s="84">
        <v>0</v>
      </c>
    </row>
    <row r="29" spans="1:12" ht="49.5" customHeight="1">
      <c r="A29" s="111" t="s">
        <v>256</v>
      </c>
      <c r="B29" s="82" t="s">
        <v>276</v>
      </c>
      <c r="C29" s="83">
        <v>2017</v>
      </c>
      <c r="D29" s="84">
        <f t="shared" si="2"/>
        <v>260016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f>130008*2</f>
        <v>260016</v>
      </c>
      <c r="K29" s="84">
        <v>0</v>
      </c>
      <c r="L29" s="84">
        <v>0</v>
      </c>
    </row>
    <row r="30" spans="1:12" ht="49.5" customHeight="1">
      <c r="A30" s="111" t="s">
        <v>257</v>
      </c>
      <c r="B30" s="82" t="s">
        <v>277</v>
      </c>
      <c r="C30" s="83">
        <v>2017</v>
      </c>
      <c r="D30" s="84">
        <f t="shared" si="2"/>
        <v>160228.71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160228.71</v>
      </c>
      <c r="K30" s="84">
        <v>0</v>
      </c>
      <c r="L30" s="84">
        <v>0</v>
      </c>
    </row>
    <row r="31" spans="1:12" ht="38.25" customHeight="1">
      <c r="A31" s="81" t="s">
        <v>162</v>
      </c>
      <c r="B31" s="82" t="s">
        <v>278</v>
      </c>
      <c r="C31" s="83">
        <v>2017</v>
      </c>
      <c r="D31" s="84">
        <v>1171715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1171715</v>
      </c>
      <c r="K31" s="84">
        <v>0</v>
      </c>
      <c r="L31" s="84">
        <v>0</v>
      </c>
    </row>
    <row r="32" spans="1:12" ht="39" customHeight="1">
      <c r="A32" s="81" t="s">
        <v>163</v>
      </c>
      <c r="B32" s="82" t="s">
        <v>279</v>
      </c>
      <c r="C32" s="83">
        <v>2017</v>
      </c>
      <c r="D32" s="84">
        <f t="shared" si="1"/>
        <v>220000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220000</v>
      </c>
      <c r="K32" s="84">
        <v>0</v>
      </c>
      <c r="L32" s="84">
        <v>0</v>
      </c>
    </row>
    <row r="33" spans="1:12" ht="47.25" customHeight="1">
      <c r="A33" s="81" t="s">
        <v>164</v>
      </c>
      <c r="B33" s="82" t="s">
        <v>280</v>
      </c>
      <c r="C33" s="83">
        <v>2017</v>
      </c>
      <c r="D33" s="84">
        <f t="shared" si="1"/>
        <v>1319484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1319484</v>
      </c>
      <c r="K33" s="84">
        <v>0</v>
      </c>
      <c r="L33" s="84">
        <v>0</v>
      </c>
    </row>
    <row r="34" spans="1:12" ht="50.25" customHeight="1">
      <c r="A34" s="81" t="s">
        <v>165</v>
      </c>
      <c r="B34" s="82" t="s">
        <v>281</v>
      </c>
      <c r="C34" s="83">
        <v>2017</v>
      </c>
      <c r="D34" s="84">
        <f t="shared" si="1"/>
        <v>2836181.03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f>2832177.9+4003.13</f>
        <v>2836181.03</v>
      </c>
      <c r="K34" s="84">
        <v>0</v>
      </c>
      <c r="L34" s="84">
        <v>0</v>
      </c>
    </row>
    <row r="35" spans="1:12" ht="45" customHeight="1">
      <c r="A35" s="111" t="s">
        <v>258</v>
      </c>
      <c r="B35" s="82" t="s">
        <v>282</v>
      </c>
      <c r="C35" s="83">
        <v>2017</v>
      </c>
      <c r="D35" s="84">
        <f aca="true" t="shared" si="3" ref="D35:D48">J35</f>
        <v>100008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100008</v>
      </c>
      <c r="K35" s="84">
        <v>0</v>
      </c>
      <c r="L35" s="84">
        <v>0</v>
      </c>
    </row>
    <row r="36" spans="1:12" ht="81.75" customHeight="1">
      <c r="A36" s="111" t="s">
        <v>259</v>
      </c>
      <c r="B36" s="82" t="s">
        <v>283</v>
      </c>
      <c r="C36" s="83">
        <v>2017</v>
      </c>
      <c r="D36" s="84">
        <f t="shared" si="3"/>
        <v>700008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700008</v>
      </c>
      <c r="K36" s="84">
        <v>0</v>
      </c>
      <c r="L36" s="84">
        <v>0</v>
      </c>
    </row>
    <row r="37" spans="1:12" ht="45" customHeight="1">
      <c r="A37" s="111" t="s">
        <v>260</v>
      </c>
      <c r="B37" s="82" t="s">
        <v>284</v>
      </c>
      <c r="C37" s="83">
        <v>2017</v>
      </c>
      <c r="D37" s="84">
        <f t="shared" si="3"/>
        <v>36000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36000</v>
      </c>
      <c r="K37" s="84">
        <v>0</v>
      </c>
      <c r="L37" s="84">
        <v>0</v>
      </c>
    </row>
    <row r="38" spans="1:12" ht="45" customHeight="1">
      <c r="A38" s="111" t="s">
        <v>261</v>
      </c>
      <c r="B38" s="82" t="s">
        <v>285</v>
      </c>
      <c r="C38" s="83">
        <v>2017</v>
      </c>
      <c r="D38" s="84">
        <f t="shared" si="3"/>
        <v>60000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60000</v>
      </c>
      <c r="K38" s="84">
        <v>0</v>
      </c>
      <c r="L38" s="84">
        <v>0</v>
      </c>
    </row>
    <row r="39" spans="1:12" ht="45" customHeight="1">
      <c r="A39" s="111" t="s">
        <v>262</v>
      </c>
      <c r="B39" s="82" t="s">
        <v>286</v>
      </c>
      <c r="C39" s="83">
        <v>2017</v>
      </c>
      <c r="D39" s="84">
        <f t="shared" si="3"/>
        <v>200000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200000</v>
      </c>
      <c r="K39" s="84">
        <v>0</v>
      </c>
      <c r="L39" s="84">
        <v>0</v>
      </c>
    </row>
    <row r="40" spans="1:12" ht="27" customHeight="1">
      <c r="A40" s="111" t="s">
        <v>263</v>
      </c>
      <c r="B40" s="82" t="s">
        <v>287</v>
      </c>
      <c r="C40" s="83">
        <v>2017</v>
      </c>
      <c r="D40" s="84">
        <f t="shared" si="3"/>
        <v>500000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500000</v>
      </c>
      <c r="K40" s="84">
        <v>0</v>
      </c>
      <c r="L40" s="84">
        <v>0</v>
      </c>
    </row>
    <row r="41" spans="1:12" ht="18.75" customHeight="1">
      <c r="A41" s="111" t="s">
        <v>264</v>
      </c>
      <c r="B41" s="82" t="s">
        <v>288</v>
      </c>
      <c r="C41" s="83">
        <v>2017</v>
      </c>
      <c r="D41" s="84">
        <f t="shared" si="3"/>
        <v>50000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50000</v>
      </c>
      <c r="K41" s="84">
        <v>0</v>
      </c>
      <c r="L41" s="84">
        <v>0</v>
      </c>
    </row>
    <row r="42" spans="1:12" ht="36" customHeight="1">
      <c r="A42" s="111" t="s">
        <v>265</v>
      </c>
      <c r="B42" s="82" t="s">
        <v>289</v>
      </c>
      <c r="C42" s="83">
        <v>2017</v>
      </c>
      <c r="D42" s="84">
        <f t="shared" si="3"/>
        <v>2518345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2518345</v>
      </c>
      <c r="K42" s="84">
        <v>0</v>
      </c>
      <c r="L42" s="84">
        <v>0</v>
      </c>
    </row>
    <row r="43" spans="1:12" ht="31.5" customHeight="1">
      <c r="A43" s="111" t="s">
        <v>266</v>
      </c>
      <c r="B43" s="82" t="s">
        <v>290</v>
      </c>
      <c r="C43" s="83">
        <v>2017</v>
      </c>
      <c r="D43" s="84">
        <f t="shared" si="3"/>
        <v>625200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625200</v>
      </c>
      <c r="K43" s="84">
        <v>0</v>
      </c>
      <c r="L43" s="84">
        <v>0</v>
      </c>
    </row>
    <row r="44" spans="1:12" ht="37.5" customHeight="1">
      <c r="A44" s="111" t="s">
        <v>267</v>
      </c>
      <c r="B44" s="82" t="s">
        <v>291</v>
      </c>
      <c r="C44" s="83">
        <v>2017</v>
      </c>
      <c r="D44" s="84">
        <f t="shared" si="3"/>
        <v>1245176.69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1245176.69</v>
      </c>
      <c r="K44" s="84">
        <v>0</v>
      </c>
      <c r="L44" s="84">
        <v>0</v>
      </c>
    </row>
    <row r="45" spans="1:12" ht="31.5" customHeight="1">
      <c r="A45" s="111" t="s">
        <v>268</v>
      </c>
      <c r="B45" s="82" t="s">
        <v>292</v>
      </c>
      <c r="C45" s="83">
        <v>2017</v>
      </c>
      <c r="D45" s="84">
        <f t="shared" si="3"/>
        <v>300000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300000</v>
      </c>
      <c r="K45" s="84">
        <v>0</v>
      </c>
      <c r="L45" s="84">
        <v>0</v>
      </c>
    </row>
    <row r="46" spans="1:12" ht="38.25" customHeight="1">
      <c r="A46" s="111" t="s">
        <v>269</v>
      </c>
      <c r="B46" s="82" t="s">
        <v>293</v>
      </c>
      <c r="C46" s="83">
        <v>2017</v>
      </c>
      <c r="D46" s="84">
        <f t="shared" si="3"/>
        <v>60000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60000</v>
      </c>
      <c r="K46" s="84">
        <v>0</v>
      </c>
      <c r="L46" s="84">
        <v>0</v>
      </c>
    </row>
    <row r="47" spans="1:12" ht="30" customHeight="1">
      <c r="A47" s="111" t="s">
        <v>270</v>
      </c>
      <c r="B47" s="82" t="s">
        <v>294</v>
      </c>
      <c r="C47" s="83">
        <v>2017</v>
      </c>
      <c r="D47" s="84">
        <f t="shared" si="3"/>
        <v>96000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96000</v>
      </c>
      <c r="K47" s="84">
        <v>0</v>
      </c>
      <c r="L47" s="84">
        <v>0</v>
      </c>
    </row>
    <row r="48" spans="1:12" ht="45" customHeight="1">
      <c r="A48" s="111" t="s">
        <v>271</v>
      </c>
      <c r="B48" s="82" t="s">
        <v>295</v>
      </c>
      <c r="C48" s="83">
        <v>2017</v>
      </c>
      <c r="D48" s="84">
        <f t="shared" si="3"/>
        <v>164180.02000000002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f>164180.04-0.02</f>
        <v>164180.02000000002</v>
      </c>
      <c r="K48" s="84">
        <v>0</v>
      </c>
      <c r="L48" s="84">
        <v>0</v>
      </c>
    </row>
    <row r="49" spans="1:12" ht="33.75" customHeight="1">
      <c r="A49" s="111" t="s">
        <v>272</v>
      </c>
      <c r="B49" s="82" t="s">
        <v>296</v>
      </c>
      <c r="C49" s="83">
        <v>2017</v>
      </c>
      <c r="D49" s="84">
        <f>J49</f>
        <v>75010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75010</v>
      </c>
      <c r="K49" s="84">
        <v>0</v>
      </c>
      <c r="L49" s="84">
        <v>0</v>
      </c>
    </row>
  </sheetData>
  <sheetProtection/>
  <mergeCells count="11">
    <mergeCell ref="G8:I8"/>
    <mergeCell ref="J8:L8"/>
    <mergeCell ref="A3:L3"/>
    <mergeCell ref="A4:L4"/>
    <mergeCell ref="K1:L1"/>
    <mergeCell ref="A6:A9"/>
    <mergeCell ref="B6:B9"/>
    <mergeCell ref="C6:C9"/>
    <mergeCell ref="D6:L6"/>
    <mergeCell ref="D7:F8"/>
    <mergeCell ref="G7:L7"/>
  </mergeCells>
  <printOptions/>
  <pageMargins left="0.5905511811023623" right="0" top="0.5905511811023623" bottom="0.1968503937007874" header="0.1968503937007874" footer="0"/>
  <pageSetup horizontalDpi="180" verticalDpi="18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7">
      <selection activeCell="A41" sqref="A41"/>
    </sheetView>
  </sheetViews>
  <sheetFormatPr defaultColWidth="9.140625" defaultRowHeight="15"/>
  <cols>
    <col min="1" max="1" width="41.140625" style="0" customWidth="1"/>
    <col min="2" max="2" width="8.7109375" style="0" customWidth="1"/>
    <col min="3" max="3" width="34.421875" style="0" customWidth="1"/>
    <col min="4" max="4" width="3.7109375" style="0" customWidth="1"/>
  </cols>
  <sheetData>
    <row r="1" spans="1:3" ht="15.75" hidden="1">
      <c r="A1" s="1"/>
      <c r="B1" s="1"/>
      <c r="C1" s="8" t="s">
        <v>77</v>
      </c>
    </row>
    <row r="2" spans="1:3" ht="15.75" hidden="1">
      <c r="A2" s="1"/>
      <c r="B2" s="1"/>
      <c r="C2" s="1"/>
    </row>
    <row r="3" spans="1:3" ht="15.75" hidden="1">
      <c r="A3" s="175" t="s">
        <v>74</v>
      </c>
      <c r="B3" s="175"/>
      <c r="C3" s="175"/>
    </row>
    <row r="4" spans="1:3" ht="15.75" hidden="1">
      <c r="A4" s="175" t="s">
        <v>75</v>
      </c>
      <c r="B4" s="175"/>
      <c r="C4" s="175"/>
    </row>
    <row r="5" spans="1:3" ht="15.75" hidden="1">
      <c r="A5" s="175" t="s">
        <v>76</v>
      </c>
      <c r="B5" s="175"/>
      <c r="C5" s="175"/>
    </row>
    <row r="6" spans="1:3" ht="15.75" hidden="1">
      <c r="A6" s="1"/>
      <c r="B6" s="1"/>
      <c r="C6" s="1"/>
    </row>
    <row r="7" spans="1:3" ht="38.25" customHeight="1" hidden="1">
      <c r="A7" s="2" t="s">
        <v>0</v>
      </c>
      <c r="B7" s="2" t="s">
        <v>37</v>
      </c>
      <c r="C7" s="2" t="s">
        <v>71</v>
      </c>
    </row>
    <row r="8" spans="1:3" ht="15.75" hidden="1">
      <c r="A8" s="2">
        <v>1</v>
      </c>
      <c r="B8" s="2">
        <v>2</v>
      </c>
      <c r="C8" s="2">
        <v>3</v>
      </c>
    </row>
    <row r="9" spans="1:3" ht="18" customHeight="1" hidden="1">
      <c r="A9" s="3" t="s">
        <v>57</v>
      </c>
      <c r="B9" s="9" t="s">
        <v>89</v>
      </c>
      <c r="C9" s="3"/>
    </row>
    <row r="10" spans="1:3" ht="18" customHeight="1" hidden="1">
      <c r="A10" s="3" t="s">
        <v>58</v>
      </c>
      <c r="B10" s="9" t="s">
        <v>90</v>
      </c>
      <c r="C10" s="3"/>
    </row>
    <row r="11" spans="1:3" ht="18" customHeight="1" hidden="1">
      <c r="A11" s="3" t="s">
        <v>72</v>
      </c>
      <c r="B11" s="9" t="s">
        <v>91</v>
      </c>
      <c r="C11" s="3"/>
    </row>
    <row r="12" spans="1:3" ht="18" customHeight="1" hidden="1">
      <c r="A12" s="3"/>
      <c r="B12" s="10"/>
      <c r="C12" s="3"/>
    </row>
    <row r="13" spans="1:3" ht="18" customHeight="1" hidden="1">
      <c r="A13" s="3" t="s">
        <v>73</v>
      </c>
      <c r="B13" s="9" t="s">
        <v>92</v>
      </c>
      <c r="C13" s="3"/>
    </row>
    <row r="14" spans="1:3" ht="18" customHeight="1" hidden="1">
      <c r="A14" s="3"/>
      <c r="B14" s="10"/>
      <c r="C14" s="2"/>
    </row>
    <row r="15" ht="15" hidden="1"/>
    <row r="16" ht="15" hidden="1"/>
    <row r="17" spans="1:3" ht="15.75">
      <c r="A17" s="1"/>
      <c r="B17" s="1"/>
      <c r="C17" s="8" t="s">
        <v>77</v>
      </c>
    </row>
    <row r="18" spans="1:3" ht="15.75">
      <c r="A18" s="1"/>
      <c r="B18" s="1"/>
      <c r="C18" s="1"/>
    </row>
    <row r="19" spans="1:3" ht="15.75">
      <c r="A19" s="153" t="s">
        <v>82</v>
      </c>
      <c r="B19" s="153"/>
      <c r="C19" s="153"/>
    </row>
    <row r="20" spans="1:3" ht="15.75">
      <c r="A20" s="1"/>
      <c r="B20" s="1"/>
      <c r="C20" s="1"/>
    </row>
    <row r="21" spans="1:3" s="44" customFormat="1" ht="31.5">
      <c r="A21" s="36" t="s">
        <v>0</v>
      </c>
      <c r="B21" s="36" t="s">
        <v>37</v>
      </c>
      <c r="C21" s="36" t="s">
        <v>78</v>
      </c>
    </row>
    <row r="22" spans="1:3" s="44" customFormat="1" ht="15.75">
      <c r="A22" s="36">
        <v>1</v>
      </c>
      <c r="B22" s="36">
        <v>2</v>
      </c>
      <c r="C22" s="36">
        <v>3</v>
      </c>
    </row>
    <row r="23" spans="1:3" ht="15.75">
      <c r="A23" s="45" t="s">
        <v>79</v>
      </c>
      <c r="B23" s="9" t="s">
        <v>89</v>
      </c>
      <c r="C23" s="77">
        <v>0</v>
      </c>
    </row>
    <row r="24" spans="1:3" ht="15.75">
      <c r="A24" s="45" t="s">
        <v>3</v>
      </c>
      <c r="B24" s="9" t="s">
        <v>149</v>
      </c>
      <c r="C24" s="77"/>
    </row>
    <row r="25" spans="1:3" ht="15.75">
      <c r="A25" s="45" t="s">
        <v>206</v>
      </c>
      <c r="B25" s="9" t="s">
        <v>234</v>
      </c>
      <c r="C25" s="77"/>
    </row>
    <row r="26" spans="1:3" ht="15.75">
      <c r="A26" s="45" t="s">
        <v>206</v>
      </c>
      <c r="B26" s="9" t="s">
        <v>235</v>
      </c>
      <c r="C26" s="77"/>
    </row>
    <row r="27" spans="1:3" ht="15.75">
      <c r="A27" s="45" t="s">
        <v>206</v>
      </c>
      <c r="B27" s="9" t="s">
        <v>236</v>
      </c>
      <c r="C27" s="77"/>
    </row>
    <row r="28" spans="1:3" ht="88.5" customHeight="1">
      <c r="A28" s="45" t="s">
        <v>80</v>
      </c>
      <c r="B28" s="9" t="s">
        <v>90</v>
      </c>
      <c r="C28" s="77">
        <v>0</v>
      </c>
    </row>
    <row r="29" spans="1:3" ht="15.75">
      <c r="A29" s="45" t="s">
        <v>3</v>
      </c>
      <c r="B29" s="9" t="s">
        <v>149</v>
      </c>
      <c r="C29" s="77"/>
    </row>
    <row r="30" spans="1:3" ht="15.75">
      <c r="A30" s="45" t="s">
        <v>206</v>
      </c>
      <c r="B30" s="9" t="s">
        <v>237</v>
      </c>
      <c r="C30" s="77"/>
    </row>
    <row r="31" spans="1:3" ht="15.75">
      <c r="A31" s="45" t="s">
        <v>206</v>
      </c>
      <c r="B31" s="9" t="s">
        <v>238</v>
      </c>
      <c r="C31" s="77"/>
    </row>
    <row r="32" spans="1:3" ht="15.75">
      <c r="A32" s="45" t="s">
        <v>206</v>
      </c>
      <c r="B32" s="9" t="s">
        <v>239</v>
      </c>
      <c r="C32" s="77"/>
    </row>
    <row r="33" spans="1:3" ht="48.75" customHeight="1">
      <c r="A33" s="45" t="s">
        <v>81</v>
      </c>
      <c r="B33" s="9" t="s">
        <v>91</v>
      </c>
      <c r="C33" s="77">
        <v>0</v>
      </c>
    </row>
    <row r="34" spans="1:3" ht="15.75">
      <c r="A34" s="45" t="s">
        <v>3</v>
      </c>
      <c r="B34" s="9" t="s">
        <v>149</v>
      </c>
      <c r="C34" s="77"/>
    </row>
    <row r="35" spans="1:3" ht="15.75">
      <c r="A35" s="45" t="s">
        <v>206</v>
      </c>
      <c r="B35" s="9" t="s">
        <v>237</v>
      </c>
      <c r="C35" s="77"/>
    </row>
    <row r="36" spans="1:3" ht="15.75">
      <c r="A36" s="45" t="s">
        <v>206</v>
      </c>
      <c r="B36" s="9" t="s">
        <v>238</v>
      </c>
      <c r="C36" s="77"/>
    </row>
  </sheetData>
  <sheetProtection/>
  <mergeCells count="4">
    <mergeCell ref="A3:C3"/>
    <mergeCell ref="A4:C4"/>
    <mergeCell ref="A5:C5"/>
    <mergeCell ref="A19:C19"/>
  </mergeCells>
  <printOptions/>
  <pageMargins left="0.984251968503937" right="0.1968503937007874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2017-05-15T03:32:40Z</dcterms:modified>
  <cp:category/>
  <cp:version/>
  <cp:contentType/>
  <cp:contentStatus/>
</cp:coreProperties>
</file>