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таб 2" sheetId="1" r:id="rId1"/>
  </sheets>
  <definedNames>
    <definedName name="_xlnm.Print_Titles" localSheetId="0">'таб 2'!$6:$10</definedName>
  </definedNames>
  <calcPr fullCalcOnLoad="1"/>
</workbook>
</file>

<file path=xl/sharedStrings.xml><?xml version="1.0" encoding="utf-8"?>
<sst xmlns="http://schemas.openxmlformats.org/spreadsheetml/2006/main" count="257" uniqueCount="123">
  <si>
    <t>Наименование показателя</t>
  </si>
  <si>
    <t>из них:</t>
  </si>
  <si>
    <t>в том числе: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</si>
  <si>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</si>
  <si>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</si>
  <si>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</si>
  <si>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</si>
  <si>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</si>
  <si>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</si>
  <si>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</si>
  <si>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</si>
  <si>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</si>
  <si>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</si>
  <si>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</si>
  <si>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</si>
  <si>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</si>
  <si>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</si>
  <si>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</si>
  <si>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уплату налогов, сборов и иных платежей, всего</t>
  </si>
  <si>
    <t>Поступление финансовых активов, всего: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</si>
  <si>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</si>
  <si>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</si>
  <si>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</si>
  <si>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</si>
  <si>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</si>
  <si>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</si>
  <si>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Код по БК РФ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</si>
  <si>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</si>
  <si>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</si>
  <si>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</si>
  <si>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субсидий, предоставляе-мых в соответствии с абзацем вторым пункта 1 статьи 78.1 БК РФ</t>
  </si>
  <si>
    <t xml:space="preserve"> - компенсация выплаты стоимости молока за вредные условия труда</t>
  </si>
  <si>
    <t xml:space="preserve"> - ежемесячные компенсационные выплаты сотрудникам (работникам), находящимся в отпуске по уходу за ребенком до достижения им возраста 3 лет</t>
  </si>
  <si>
    <t>прочие выплаты работникам, в т.ч.</t>
  </si>
  <si>
    <t xml:space="preserve"> - заработная плата</t>
  </si>
  <si>
    <t xml:space="preserve"> - начисления на ФОТ</t>
  </si>
  <si>
    <t xml:space="preserve"> - суточные при служебных командировках</t>
  </si>
  <si>
    <t xml:space="preserve"> - транспортные расходы при служебных командировках</t>
  </si>
  <si>
    <t xml:space="preserve"> - найм жилья при служебных командировках</t>
  </si>
  <si>
    <t xml:space="preserve"> - земельный налог</t>
  </si>
  <si>
    <t xml:space="preserve"> - налог на имущество</t>
  </si>
  <si>
    <t xml:space="preserve"> - транспортный налог</t>
  </si>
  <si>
    <t xml:space="preserve"> - плата за загрязнение окружающей среды</t>
  </si>
  <si>
    <t xml:space="preserve"> услуги связи</t>
  </si>
  <si>
    <t>транспортные услуги</t>
  </si>
  <si>
    <t>коммунальные услуги, в т.ч.</t>
  </si>
  <si>
    <t xml:space="preserve"> - электроэнергия</t>
  </si>
  <si>
    <t xml:space="preserve"> - теплоэнергия</t>
  </si>
  <si>
    <t>арендная плата за пользование имуществом</t>
  </si>
  <si>
    <t xml:space="preserve"> пособия по социальной помощи населению</t>
  </si>
  <si>
    <t>(подпись)</t>
  </si>
  <si>
    <t>(расшифровка подписи)</t>
  </si>
  <si>
    <t>Руководитель учреждения</t>
  </si>
  <si>
    <t>Главный бухгалтер</t>
  </si>
  <si>
    <t>х</t>
  </si>
  <si>
    <t>иные выплаты населению</t>
  </si>
  <si>
    <t>Е.П.Цигеман</t>
  </si>
  <si>
    <t>Ведущий экономист</t>
  </si>
  <si>
    <t>Е.В. Соколов</t>
  </si>
  <si>
    <t xml:space="preserve"> - иные платежи</t>
  </si>
  <si>
    <t xml:space="preserve"> - компенсация расходов на оплату стоимости путевки в детский оздоровительный лагерь</t>
  </si>
  <si>
    <t xml:space="preserve"> - водоснабжение и водоотведение</t>
  </si>
  <si>
    <t xml:space="preserve"> -аренда 7 м. кв машинного отделения лифта, ул. Карла Маркса 64 </t>
  </si>
  <si>
    <t>Х</t>
  </si>
  <si>
    <t xml:space="preserve"> - аренда 17 м.кв. технического этажа, ул. Карла Маркса 64 </t>
  </si>
  <si>
    <t>Услуга по показу спектаклей (театральных постановок) музыкальная комедия, стационар, большая форма</t>
  </si>
  <si>
    <t>Услуга по показу спектаклей (театральных постановок) музыкальная комедия, стационар, малая форма</t>
  </si>
  <si>
    <t>Услуга по показу спектаклей (театральных постановок) музыкальная комедия, на выезде, малая форма</t>
  </si>
  <si>
    <t>Услуга по показу спектаклей (театральных постановок) музыкальная комедия, на выезде, большая форма</t>
  </si>
  <si>
    <t>Услуга по показу спектаклей (театральных постановок) опера, стационар, большая форма</t>
  </si>
  <si>
    <t>Услуга по показу спектаклей (театральных постановок) сборный концерт, стационар</t>
  </si>
  <si>
    <t>Услуга по показу спектаклей (театральных постановок) музыкальная комедия, стационар, с учетом всех форм</t>
  </si>
  <si>
    <t>Услуга по показу спектаклей (театральных постановок) балет, стационар, малая форма</t>
  </si>
  <si>
    <t>Работа по содержанию (эксплуатации) имущества, находящегося в государственной (муниципальной) собственности</t>
  </si>
  <si>
    <t>Услуги по предоставлению гостиничных номеров для проживания, сопутствующие услуги</t>
  </si>
  <si>
    <t>Услуги общественного питания</t>
  </si>
  <si>
    <t>доходы от оказания услуг, работ:</t>
  </si>
  <si>
    <t>в том числе на: Выплаты персоналу всего:</t>
  </si>
  <si>
    <t>оплата труда и начисления на выплаты по оплате труда, из них:</t>
  </si>
  <si>
    <t xml:space="preserve"> - компенсация расходов на оплату соимости проезда к месту использования отпуска и обратно лицам, работающим в районах Крайнего Севера</t>
  </si>
  <si>
    <t>выплаты командировочных расходов, из них:</t>
  </si>
  <si>
    <t>Социальные и иные выплаты населению, всего</t>
  </si>
  <si>
    <t>стипендии учащимся</t>
  </si>
  <si>
    <t>компенсации, премии, гранты</t>
  </si>
  <si>
    <t xml:space="preserve"> - уплата госпошлин</t>
  </si>
  <si>
    <t xml:space="preserve"> - уплата пени, штрафов</t>
  </si>
  <si>
    <t>-…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</si>
  <si>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</si>
  <si>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</si>
  <si>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за пользование недвижимым имуществом</t>
  </si>
  <si>
    <t>-за пользование движимым имуществом</t>
  </si>
  <si>
    <t>работы, услуги по содержанию имущества</t>
  </si>
  <si>
    <t>- работы, услуги по содержанию недвижимого имущества</t>
  </si>
  <si>
    <t>услуги по охране имущества</t>
  </si>
  <si>
    <t>текущий ремонт недвижимого имущества</t>
  </si>
  <si>
    <t>текущий ремонт движимого имущества</t>
  </si>
  <si>
    <t>капитальный ремонт  недвижимого имущества</t>
  </si>
  <si>
    <t>капитальный ремонт  движимого имущества</t>
  </si>
  <si>
    <t>проведение противопожарных мероприятий</t>
  </si>
  <si>
    <t>…</t>
  </si>
  <si>
    <t>увеличение остатков средств</t>
  </si>
  <si>
    <t>- увеличение стоимости ценных бумаг, кроме акций и иных форм участия в капитале</t>
  </si>
  <si>
    <t>- увеличение стоимости акций и иных форм</t>
  </si>
  <si>
    <t>Прочие поступления</t>
  </si>
  <si>
    <t>увеличение стоимости материальных запасов</t>
  </si>
  <si>
    <t>увеличение стоимости основных средств</t>
  </si>
  <si>
    <t xml:space="preserve"> - за счет приобретения кормов для животных</t>
  </si>
  <si>
    <t xml:space="preserve"> - за счет приобретения горюче-смазочных материалов для автотранспортных средств</t>
  </si>
  <si>
    <t xml:space="preserve"> - за счет приобретения горюче-смазочных материалов для тепловых станций (установок)</t>
  </si>
  <si>
    <t>- за счет приобретения прочих материальных запасов</t>
  </si>
  <si>
    <t>прочие работы, услуги</t>
  </si>
  <si>
    <t>прочие расходы</t>
  </si>
  <si>
    <t>Исполнитель: Зуева Лина Александровна 21-08-11</t>
  </si>
  <si>
    <t>- за счет приобретения прочих основных средств</t>
  </si>
  <si>
    <t xml:space="preserve"> - за счет выполнение работ по пошиву портьер</t>
  </si>
  <si>
    <t>В.В.Кузнецов</t>
  </si>
  <si>
    <t>иные расходы, не связанные с выполнение государственного задания (приказ Правительства Хабаровского края 254-рп от 25.04.2017г.,приказ министерства культуры Хабаровского края 92/01-15 от 27.04.2017 г.)</t>
  </si>
  <si>
    <t>Услуга по показу спектаклей (театральных постановок) балет, малая форма, на выезде</t>
  </si>
  <si>
    <t>Работа по созданию спектаклей, музыкальная комедия, большая форма</t>
  </si>
  <si>
    <t>Работа по созданию спектаклей, музыкальная комедия, малая форма (камерный спекталь)</t>
  </si>
  <si>
    <t>- работы, услуги по содержанию движимого имущества</t>
  </si>
  <si>
    <t>Затраты на уплату налогов, в качестве объекта налогообложения по которым признаётся имущество учреждения</t>
  </si>
  <si>
    <t>на 27 декабря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</si>
</sst>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8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0"/>
  <sheetViews>
    <sheetView tabSelected="1" zoomScale="130" zoomScaleNormal="130" zoomScalePageLayoutView="0" workbookViewId="0" topLeftCell="A129">
      <selection activeCell="E145" sqref="E145:F145"/>
    </sheetView>
  </sheetViews>
  <sheetFormatPr defaultColWidth="9.140625" defaultRowHeight="15"/>
  <cols>
    <col min="1" max="1" width="24.57421875" style="21" customWidth="1"/>
    <col min="2" max="2" width="8.00390625" style="4" customWidth="1"/>
    <col min="3" max="3" width="9.57421875" style="22" customWidth="1"/>
    <col min="4" max="4" width="13.421875" style="22" customWidth="1"/>
    <col min="5" max="5" width="14.00390625" style="22" customWidth="1"/>
    <col min="6" max="6" width="14.421875" style="22" customWidth="1"/>
    <col min="7" max="7" width="12.7109375" style="22" customWidth="1"/>
    <col min="8" max="8" width="15.00390625" style="22" customWidth="1"/>
    <col min="9" max="9" width="14.8515625" style="22" customWidth="1"/>
    <col min="10" max="110" width="9.140625" style="3" customWidth="1"/>
    <col min="111" max="16384" width="9.140625" style="4" customWidth="1"/>
  </cols>
  <sheetData>
    <row r="1" spans="1:9" ht="12">
      <c r="A1" s="2"/>
      <c r="B1" s="1"/>
      <c r="C1" s="32"/>
      <c r="D1" s="32"/>
      <c r="E1" s="32"/>
      <c r="F1" s="32"/>
      <c r="G1" s="32"/>
      <c r="H1" s="32"/>
      <c r="I1" s="32" t="s">
        <v>27</v>
      </c>
    </row>
    <row r="2" spans="1:9" ht="12">
      <c r="A2" s="2"/>
      <c r="B2" s="1"/>
      <c r="C2" s="32"/>
      <c r="D2" s="32"/>
      <c r="E2" s="32"/>
      <c r="F2" s="32"/>
      <c r="G2" s="32"/>
      <c r="H2" s="32"/>
      <c r="I2" s="32"/>
    </row>
    <row r="3" spans="1:9" ht="12">
      <c r="A3" s="67" t="s">
        <v>29</v>
      </c>
      <c r="B3" s="67"/>
      <c r="C3" s="67"/>
      <c r="D3" s="67"/>
      <c r="E3" s="67"/>
      <c r="F3" s="67"/>
      <c r="G3" s="67"/>
      <c r="H3" s="67"/>
      <c r="I3" s="67"/>
    </row>
    <row r="4" spans="1:9" ht="12">
      <c r="A4" s="58"/>
      <c r="B4" s="58"/>
      <c r="C4" s="58"/>
      <c r="D4" s="58" t="s">
        <v>122</v>
      </c>
      <c r="E4" s="58"/>
      <c r="F4" s="58"/>
      <c r="G4" s="58"/>
      <c r="H4" s="58"/>
      <c r="I4" s="58"/>
    </row>
    <row r="5" spans="1:9" ht="12">
      <c r="A5" s="2"/>
      <c r="B5" s="1"/>
      <c r="C5" s="32"/>
      <c r="D5" s="32"/>
      <c r="E5" s="32"/>
      <c r="F5" s="32"/>
      <c r="G5" s="32"/>
      <c r="H5" s="32"/>
      <c r="I5" s="32"/>
    </row>
    <row r="6" spans="1:110" s="6" customFormat="1" ht="25.5" customHeight="1">
      <c r="A6" s="57" t="s">
        <v>0</v>
      </c>
      <c r="B6" s="57" t="s">
        <v>3</v>
      </c>
      <c r="C6" s="57" t="s">
        <v>26</v>
      </c>
      <c r="D6" s="57" t="s">
        <v>4</v>
      </c>
      <c r="E6" s="57"/>
      <c r="F6" s="57"/>
      <c r="G6" s="57"/>
      <c r="H6" s="57"/>
      <c r="I6" s="5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</row>
    <row r="7" spans="1:110" s="6" customFormat="1" ht="12">
      <c r="A7" s="57"/>
      <c r="B7" s="57"/>
      <c r="C7" s="57"/>
      <c r="D7" s="57" t="s">
        <v>5</v>
      </c>
      <c r="E7" s="57" t="s">
        <v>2</v>
      </c>
      <c r="F7" s="57"/>
      <c r="G7" s="57"/>
      <c r="H7" s="57"/>
      <c r="I7" s="5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</row>
    <row r="8" spans="1:110" s="6" customFormat="1" ht="79.5" customHeight="1">
      <c r="A8" s="57"/>
      <c r="B8" s="57"/>
      <c r="C8" s="57"/>
      <c r="D8" s="57"/>
      <c r="E8" s="57" t="s">
        <v>28</v>
      </c>
      <c r="F8" s="59" t="s">
        <v>30</v>
      </c>
      <c r="G8" s="57" t="s">
        <v>6</v>
      </c>
      <c r="H8" s="57" t="s">
        <v>7</v>
      </c>
      <c r="I8" s="5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</row>
    <row r="9" spans="1:110" s="6" customFormat="1" ht="33" customHeight="1">
      <c r="A9" s="57"/>
      <c r="B9" s="57"/>
      <c r="C9" s="57"/>
      <c r="D9" s="57"/>
      <c r="E9" s="57"/>
      <c r="F9" s="60"/>
      <c r="G9" s="57"/>
      <c r="H9" s="36" t="s">
        <v>5</v>
      </c>
      <c r="I9" s="36" t="s">
        <v>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s="6" customFormat="1" ht="1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</row>
    <row r="11" spans="1:110" s="10" customFormat="1" ht="24" customHeight="1">
      <c r="A11" s="7" t="s">
        <v>9</v>
      </c>
      <c r="B11" s="36">
        <v>100</v>
      </c>
      <c r="C11" s="36" t="s">
        <v>10</v>
      </c>
      <c r="D11" s="8">
        <f>E11+H11+F11</f>
        <v>264877582.54</v>
      </c>
      <c r="E11" s="8">
        <f>E18</f>
        <v>198820210</v>
      </c>
      <c r="F11" s="8">
        <f>1000000</f>
        <v>1000000</v>
      </c>
      <c r="G11" s="8">
        <v>0</v>
      </c>
      <c r="H11" s="8">
        <f>H12+H18+H35+H36+H41+H42</f>
        <v>65057372.53999999</v>
      </c>
      <c r="I11" s="8">
        <v>300000</v>
      </c>
      <c r="J11" s="4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</row>
    <row r="12" spans="1:10" ht="14.25" customHeight="1">
      <c r="A12" s="7" t="s">
        <v>2</v>
      </c>
      <c r="B12" s="57">
        <v>110</v>
      </c>
      <c r="C12" s="57">
        <v>120</v>
      </c>
      <c r="D12" s="61">
        <f>H12</f>
        <v>277423.51</v>
      </c>
      <c r="E12" s="61" t="s">
        <v>10</v>
      </c>
      <c r="F12" s="61" t="s">
        <v>10</v>
      </c>
      <c r="G12" s="61" t="s">
        <v>10</v>
      </c>
      <c r="H12" s="61">
        <f>H15+H16</f>
        <v>277423.51</v>
      </c>
      <c r="I12" s="61" t="s">
        <v>10</v>
      </c>
      <c r="J12" s="40"/>
    </row>
    <row r="13" spans="1:10" ht="15.75" customHeight="1">
      <c r="A13" s="7" t="s">
        <v>11</v>
      </c>
      <c r="B13" s="57"/>
      <c r="C13" s="57"/>
      <c r="D13" s="61"/>
      <c r="E13" s="61"/>
      <c r="F13" s="61"/>
      <c r="G13" s="61"/>
      <c r="H13" s="61"/>
      <c r="I13" s="61"/>
      <c r="J13" s="40"/>
    </row>
    <row r="14" spans="1:10" ht="15.75" customHeight="1">
      <c r="A14" s="7" t="s">
        <v>1</v>
      </c>
      <c r="B14" s="36"/>
      <c r="C14" s="36"/>
      <c r="D14" s="34"/>
      <c r="E14" s="34"/>
      <c r="F14" s="34"/>
      <c r="G14" s="34"/>
      <c r="H14" s="34"/>
      <c r="I14" s="34"/>
      <c r="J14" s="40"/>
    </row>
    <row r="15" spans="1:110" s="39" customFormat="1" ht="33.75" customHeight="1">
      <c r="A15" s="53" t="s">
        <v>62</v>
      </c>
      <c r="B15" s="25">
        <v>111</v>
      </c>
      <c r="C15" s="25">
        <v>120</v>
      </c>
      <c r="D15" s="27">
        <f>H15</f>
        <v>202988.37</v>
      </c>
      <c r="E15" s="27" t="s">
        <v>63</v>
      </c>
      <c r="F15" s="27" t="s">
        <v>63</v>
      </c>
      <c r="G15" s="27" t="s">
        <v>63</v>
      </c>
      <c r="H15" s="27">
        <v>202988.37</v>
      </c>
      <c r="I15" s="27" t="s">
        <v>63</v>
      </c>
      <c r="J15" s="4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</row>
    <row r="16" spans="1:110" s="39" customFormat="1" ht="22.5" customHeight="1">
      <c r="A16" s="26" t="s">
        <v>64</v>
      </c>
      <c r="B16" s="25">
        <v>112</v>
      </c>
      <c r="C16" s="25">
        <v>120</v>
      </c>
      <c r="D16" s="27">
        <f>H16</f>
        <v>74435.14</v>
      </c>
      <c r="E16" s="27" t="s">
        <v>63</v>
      </c>
      <c r="F16" s="27" t="s">
        <v>63</v>
      </c>
      <c r="G16" s="27" t="s">
        <v>63</v>
      </c>
      <c r="H16" s="27">
        <v>74435.14</v>
      </c>
      <c r="I16" s="27" t="s">
        <v>63</v>
      </c>
      <c r="J16" s="4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</row>
    <row r="17" spans="1:110" s="39" customFormat="1" ht="14.25" customHeight="1">
      <c r="A17" s="26"/>
      <c r="B17" s="25">
        <v>113</v>
      </c>
      <c r="C17" s="25"/>
      <c r="D17" s="27"/>
      <c r="E17" s="27"/>
      <c r="F17" s="27"/>
      <c r="G17" s="27"/>
      <c r="H17" s="27"/>
      <c r="I17" s="27"/>
      <c r="J17" s="40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</row>
    <row r="18" spans="1:10" ht="23.25" customHeight="1">
      <c r="A18" s="7" t="s">
        <v>76</v>
      </c>
      <c r="B18" s="36">
        <v>120</v>
      </c>
      <c r="C18" s="36">
        <v>130</v>
      </c>
      <c r="D18" s="34">
        <f>E18+H18</f>
        <v>263281710</v>
      </c>
      <c r="E18" s="34">
        <f>164220620+33165880+1101160+332550</f>
        <v>198820210</v>
      </c>
      <c r="F18" s="34" t="s">
        <v>63</v>
      </c>
      <c r="G18" s="34" t="s">
        <v>10</v>
      </c>
      <c r="H18" s="34">
        <f>H20+H21+H22+H23+H24+H25+H26+H28+H29++H30+H31+H32+H33+H34+H27</f>
        <v>64461499.99999999</v>
      </c>
      <c r="I18" s="34">
        <v>0</v>
      </c>
      <c r="J18" s="40"/>
    </row>
    <row r="19" spans="1:10" ht="13.5" customHeight="1">
      <c r="A19" s="7" t="s">
        <v>1</v>
      </c>
      <c r="B19" s="36"/>
      <c r="C19" s="36"/>
      <c r="D19" s="34"/>
      <c r="E19" s="34"/>
      <c r="F19" s="34"/>
      <c r="G19" s="34"/>
      <c r="H19" s="34"/>
      <c r="I19" s="34"/>
      <c r="J19" s="40"/>
    </row>
    <row r="20" spans="1:10" ht="47.25" customHeight="1">
      <c r="A20" s="26" t="s">
        <v>65</v>
      </c>
      <c r="B20" s="25">
        <v>121</v>
      </c>
      <c r="C20" s="25">
        <v>130</v>
      </c>
      <c r="D20" s="27">
        <f>E20+H20</f>
        <v>73750764.82</v>
      </c>
      <c r="E20" s="27">
        <f>54308498.72+2226.1+40</f>
        <v>54310764.82</v>
      </c>
      <c r="F20" s="27" t="s">
        <v>10</v>
      </c>
      <c r="G20" s="27" t="s">
        <v>10</v>
      </c>
      <c r="H20" s="27">
        <v>19440000</v>
      </c>
      <c r="I20" s="27" t="s">
        <v>10</v>
      </c>
      <c r="J20" s="40"/>
    </row>
    <row r="21" spans="1:10" ht="46.5" customHeight="1">
      <c r="A21" s="26" t="s">
        <v>66</v>
      </c>
      <c r="B21" s="25">
        <v>122</v>
      </c>
      <c r="C21" s="25">
        <v>130</v>
      </c>
      <c r="D21" s="27">
        <f aca="true" t="shared" si="0" ref="D21:D34">E21+H21</f>
        <v>30400908.7</v>
      </c>
      <c r="E21" s="27">
        <v>23960908.7</v>
      </c>
      <c r="F21" s="27" t="s">
        <v>10</v>
      </c>
      <c r="G21" s="27" t="s">
        <v>10</v>
      </c>
      <c r="H21" s="27">
        <v>6440000</v>
      </c>
      <c r="I21" s="27" t="s">
        <v>10</v>
      </c>
      <c r="J21" s="40"/>
    </row>
    <row r="22" spans="1:10" ht="45.75" customHeight="1">
      <c r="A22" s="26" t="s">
        <v>67</v>
      </c>
      <c r="B22" s="25">
        <v>123</v>
      </c>
      <c r="C22" s="25">
        <v>130</v>
      </c>
      <c r="D22" s="27">
        <f t="shared" si="0"/>
        <v>662984.7</v>
      </c>
      <c r="E22" s="27">
        <v>573984.7</v>
      </c>
      <c r="F22" s="27" t="s">
        <v>10</v>
      </c>
      <c r="G22" s="27" t="s">
        <v>10</v>
      </c>
      <c r="H22" s="27">
        <v>89000</v>
      </c>
      <c r="I22" s="27" t="s">
        <v>10</v>
      </c>
      <c r="J22" s="40"/>
    </row>
    <row r="23" spans="1:10" ht="46.5" customHeight="1">
      <c r="A23" s="26" t="s">
        <v>68</v>
      </c>
      <c r="B23" s="25">
        <v>124</v>
      </c>
      <c r="C23" s="25">
        <v>130</v>
      </c>
      <c r="D23" s="27">
        <f t="shared" si="0"/>
        <v>1340580.57</v>
      </c>
      <c r="E23" s="27">
        <v>1186580.57</v>
      </c>
      <c r="F23" s="27" t="s">
        <v>10</v>
      </c>
      <c r="G23" s="27" t="s">
        <v>10</v>
      </c>
      <c r="H23" s="27">
        <v>154000</v>
      </c>
      <c r="I23" s="27" t="s">
        <v>10</v>
      </c>
      <c r="J23" s="40"/>
    </row>
    <row r="24" spans="1:10" ht="36" customHeight="1">
      <c r="A24" s="26" t="s">
        <v>69</v>
      </c>
      <c r="B24" s="25">
        <v>125</v>
      </c>
      <c r="C24" s="25">
        <v>130</v>
      </c>
      <c r="D24" s="27">
        <f t="shared" si="0"/>
        <v>1298037.81</v>
      </c>
      <c r="E24" s="27">
        <v>1178037.81</v>
      </c>
      <c r="F24" s="27" t="s">
        <v>10</v>
      </c>
      <c r="G24" s="27" t="s">
        <v>10</v>
      </c>
      <c r="H24" s="27">
        <v>120000</v>
      </c>
      <c r="I24" s="27" t="s">
        <v>10</v>
      </c>
      <c r="J24" s="40"/>
    </row>
    <row r="25" spans="1:10" ht="38.25" customHeight="1">
      <c r="A25" s="26" t="s">
        <v>70</v>
      </c>
      <c r="B25" s="25">
        <v>126</v>
      </c>
      <c r="C25" s="25">
        <v>130</v>
      </c>
      <c r="D25" s="27">
        <f t="shared" si="0"/>
        <v>9990523.690000001</v>
      </c>
      <c r="E25" s="27">
        <v>6570523.69</v>
      </c>
      <c r="F25" s="27" t="s">
        <v>10</v>
      </c>
      <c r="G25" s="27" t="s">
        <v>10</v>
      </c>
      <c r="H25" s="27">
        <v>3420000</v>
      </c>
      <c r="I25" s="27" t="s">
        <v>10</v>
      </c>
      <c r="J25" s="40"/>
    </row>
    <row r="26" spans="1:10" ht="48" customHeight="1">
      <c r="A26" s="26" t="s">
        <v>71</v>
      </c>
      <c r="B26" s="25">
        <v>127</v>
      </c>
      <c r="C26" s="25">
        <v>130</v>
      </c>
      <c r="D26" s="27">
        <f t="shared" si="0"/>
        <v>18388880.27</v>
      </c>
      <c r="E26" s="27">
        <v>17083880.27</v>
      </c>
      <c r="F26" s="27" t="s">
        <v>10</v>
      </c>
      <c r="G26" s="27" t="s">
        <v>10</v>
      </c>
      <c r="H26" s="27">
        <v>1305000</v>
      </c>
      <c r="I26" s="27" t="s">
        <v>10</v>
      </c>
      <c r="J26" s="40"/>
    </row>
    <row r="27" spans="1:10" ht="34.5" customHeight="1">
      <c r="A27" s="26" t="s">
        <v>72</v>
      </c>
      <c r="B27" s="25">
        <v>128</v>
      </c>
      <c r="C27" s="25">
        <v>130</v>
      </c>
      <c r="D27" s="27">
        <f t="shared" si="0"/>
        <v>5314275.5</v>
      </c>
      <c r="E27" s="27">
        <v>3634275.5</v>
      </c>
      <c r="F27" s="27" t="s">
        <v>10</v>
      </c>
      <c r="G27" s="27" t="s">
        <v>10</v>
      </c>
      <c r="H27" s="27">
        <v>1680000</v>
      </c>
      <c r="I27" s="27" t="s">
        <v>10</v>
      </c>
      <c r="J27" s="40"/>
    </row>
    <row r="28" spans="1:10" ht="34.5" customHeight="1">
      <c r="A28" s="26" t="s">
        <v>117</v>
      </c>
      <c r="B28" s="25">
        <v>128</v>
      </c>
      <c r="C28" s="25">
        <v>130</v>
      </c>
      <c r="D28" s="27">
        <f>E28+H28</f>
        <v>441215.17</v>
      </c>
      <c r="E28" s="27">
        <v>365465.17</v>
      </c>
      <c r="F28" s="27" t="s">
        <v>10</v>
      </c>
      <c r="G28" s="27" t="s">
        <v>10</v>
      </c>
      <c r="H28" s="27">
        <v>75750</v>
      </c>
      <c r="I28" s="27" t="s">
        <v>10</v>
      </c>
      <c r="J28" s="40"/>
    </row>
    <row r="29" spans="1:10" ht="45" customHeight="1">
      <c r="A29" s="26" t="s">
        <v>73</v>
      </c>
      <c r="B29" s="25">
        <v>129</v>
      </c>
      <c r="C29" s="25">
        <v>130</v>
      </c>
      <c r="D29" s="27">
        <f t="shared" si="0"/>
        <v>5673998.16</v>
      </c>
      <c r="E29" s="27">
        <v>5673998.16</v>
      </c>
      <c r="F29" s="27" t="s">
        <v>10</v>
      </c>
      <c r="G29" s="27" t="s">
        <v>10</v>
      </c>
      <c r="H29" s="27">
        <v>0</v>
      </c>
      <c r="I29" s="27" t="s">
        <v>10</v>
      </c>
      <c r="J29" s="40"/>
    </row>
    <row r="30" spans="1:10" ht="36.75" customHeight="1">
      <c r="A30" s="26" t="s">
        <v>118</v>
      </c>
      <c r="B30" s="25">
        <v>130</v>
      </c>
      <c r="C30" s="25">
        <v>130</v>
      </c>
      <c r="D30" s="27">
        <f>E30+H30</f>
        <v>67796787.78</v>
      </c>
      <c r="E30" s="27">
        <v>67796787.78</v>
      </c>
      <c r="F30" s="27" t="s">
        <v>10</v>
      </c>
      <c r="G30" s="27" t="s">
        <v>10</v>
      </c>
      <c r="H30" s="27">
        <v>0</v>
      </c>
      <c r="I30" s="27" t="s">
        <v>10</v>
      </c>
      <c r="J30" s="40"/>
    </row>
    <row r="31" spans="1:10" ht="36.75" customHeight="1">
      <c r="A31" s="26" t="s">
        <v>119</v>
      </c>
      <c r="B31" s="25">
        <v>131</v>
      </c>
      <c r="C31" s="25">
        <v>130</v>
      </c>
      <c r="D31" s="27">
        <f>E31+H31</f>
        <v>10221012.83</v>
      </c>
      <c r="E31" s="27">
        <v>10221012.83</v>
      </c>
      <c r="F31" s="27" t="s">
        <v>10</v>
      </c>
      <c r="G31" s="27" t="s">
        <v>10</v>
      </c>
      <c r="H31" s="27">
        <v>0</v>
      </c>
      <c r="I31" s="27" t="s">
        <v>10</v>
      </c>
      <c r="J31" s="40"/>
    </row>
    <row r="32" spans="1:10" ht="48" customHeight="1">
      <c r="A32" s="26" t="s">
        <v>121</v>
      </c>
      <c r="B32" s="25">
        <v>132</v>
      </c>
      <c r="C32" s="25">
        <v>130</v>
      </c>
      <c r="D32" s="27">
        <f>E32+H32</f>
        <v>6263990</v>
      </c>
      <c r="E32" s="27">
        <v>6263990</v>
      </c>
      <c r="F32" s="27" t="s">
        <v>63</v>
      </c>
      <c r="G32" s="27" t="s">
        <v>63</v>
      </c>
      <c r="H32" s="27">
        <v>0</v>
      </c>
      <c r="I32" s="27" t="s">
        <v>63</v>
      </c>
      <c r="J32" s="40"/>
    </row>
    <row r="33" spans="1:10" ht="40.5" customHeight="1">
      <c r="A33" s="26" t="s">
        <v>74</v>
      </c>
      <c r="B33" s="25">
        <v>133</v>
      </c>
      <c r="C33" s="25">
        <v>130</v>
      </c>
      <c r="D33" s="27">
        <f t="shared" si="0"/>
        <v>24356704.99</v>
      </c>
      <c r="E33" s="27">
        <v>0</v>
      </c>
      <c r="F33" s="27" t="s">
        <v>10</v>
      </c>
      <c r="G33" s="27" t="s">
        <v>10</v>
      </c>
      <c r="H33" s="27">
        <f>25081704.99-725000</f>
        <v>24356704.99</v>
      </c>
      <c r="I33" s="27" t="s">
        <v>10</v>
      </c>
      <c r="J33" s="40"/>
    </row>
    <row r="34" spans="1:10" ht="15.75" customHeight="1">
      <c r="A34" s="26" t="s">
        <v>75</v>
      </c>
      <c r="B34" s="25">
        <v>134</v>
      </c>
      <c r="C34" s="25">
        <v>130</v>
      </c>
      <c r="D34" s="27">
        <f t="shared" si="0"/>
        <v>7381045.010000001</v>
      </c>
      <c r="E34" s="27">
        <v>0</v>
      </c>
      <c r="F34" s="27" t="s">
        <v>10</v>
      </c>
      <c r="G34" s="27" t="s">
        <v>10</v>
      </c>
      <c r="H34" s="27">
        <f>7696695.98+9849.03-325500</f>
        <v>7381045.010000001</v>
      </c>
      <c r="I34" s="27" t="s">
        <v>10</v>
      </c>
      <c r="J34" s="40"/>
    </row>
    <row r="35" spans="1:10" ht="37.5" customHeight="1">
      <c r="A35" s="46" t="s">
        <v>12</v>
      </c>
      <c r="B35" s="36">
        <v>130</v>
      </c>
      <c r="C35" s="36">
        <v>140</v>
      </c>
      <c r="D35" s="34">
        <f>H35</f>
        <v>18449.03</v>
      </c>
      <c r="E35" s="34" t="s">
        <v>10</v>
      </c>
      <c r="F35" s="34" t="s">
        <v>10</v>
      </c>
      <c r="G35" s="34" t="s">
        <v>10</v>
      </c>
      <c r="H35" s="34">
        <v>18449.03</v>
      </c>
      <c r="I35" s="34" t="s">
        <v>10</v>
      </c>
      <c r="J35" s="40"/>
    </row>
    <row r="36" spans="1:10" ht="64.5" customHeight="1">
      <c r="A36" s="46" t="s">
        <v>13</v>
      </c>
      <c r="B36" s="36">
        <v>140</v>
      </c>
      <c r="C36" s="36" t="s">
        <v>54</v>
      </c>
      <c r="D36" s="34">
        <v>0</v>
      </c>
      <c r="E36" s="34" t="s">
        <v>10</v>
      </c>
      <c r="F36" s="34" t="s">
        <v>10</v>
      </c>
      <c r="G36" s="34" t="s">
        <v>10</v>
      </c>
      <c r="H36" s="34">
        <v>0</v>
      </c>
      <c r="I36" s="34" t="s">
        <v>10</v>
      </c>
      <c r="J36" s="40"/>
    </row>
    <row r="37" spans="1:10" ht="25.5" customHeight="1">
      <c r="A37" s="46" t="s">
        <v>14</v>
      </c>
      <c r="B37" s="36">
        <v>150</v>
      </c>
      <c r="C37" s="36">
        <v>180</v>
      </c>
      <c r="D37" s="34">
        <v>1000000</v>
      </c>
      <c r="E37" s="34" t="s">
        <v>10</v>
      </c>
      <c r="F37" s="34">
        <v>1000000</v>
      </c>
      <c r="G37" s="34" t="s">
        <v>63</v>
      </c>
      <c r="H37" s="34" t="s">
        <v>10</v>
      </c>
      <c r="I37" s="34" t="s">
        <v>10</v>
      </c>
      <c r="J37" s="40"/>
    </row>
    <row r="38" spans="1:10" ht="12.75" customHeight="1">
      <c r="A38" s="46" t="s">
        <v>1</v>
      </c>
      <c r="B38" s="36">
        <v>151</v>
      </c>
      <c r="C38" s="36"/>
      <c r="D38" s="34"/>
      <c r="E38" s="34" t="s">
        <v>63</v>
      </c>
      <c r="F38" s="34" t="s">
        <v>63</v>
      </c>
      <c r="G38" s="34" t="s">
        <v>63</v>
      </c>
      <c r="H38" s="34" t="s">
        <v>63</v>
      </c>
      <c r="I38" s="34" t="s">
        <v>63</v>
      </c>
      <c r="J38" s="40"/>
    </row>
    <row r="39" spans="1:110" s="39" customFormat="1" ht="81.75" customHeight="1">
      <c r="A39" s="53" t="s">
        <v>116</v>
      </c>
      <c r="B39" s="25">
        <v>152</v>
      </c>
      <c r="C39" s="25">
        <v>180</v>
      </c>
      <c r="D39" s="27">
        <v>1000000</v>
      </c>
      <c r="E39" s="27" t="s">
        <v>63</v>
      </c>
      <c r="F39" s="27">
        <v>1000000</v>
      </c>
      <c r="G39" s="27" t="s">
        <v>63</v>
      </c>
      <c r="H39" s="27" t="s">
        <v>63</v>
      </c>
      <c r="I39" s="27" t="s">
        <v>63</v>
      </c>
      <c r="J39" s="54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0" ht="12.75" customHeight="1">
      <c r="A40" s="46"/>
      <c r="B40" s="36">
        <v>153</v>
      </c>
      <c r="C40" s="36"/>
      <c r="D40" s="34"/>
      <c r="E40" s="34"/>
      <c r="F40" s="34"/>
      <c r="G40" s="34"/>
      <c r="H40" s="34"/>
      <c r="I40" s="34"/>
      <c r="J40" s="40"/>
    </row>
    <row r="41" spans="1:10" ht="13.5" customHeight="1">
      <c r="A41" s="7" t="s">
        <v>15</v>
      </c>
      <c r="B41" s="36">
        <v>160</v>
      </c>
      <c r="C41" s="36">
        <v>180</v>
      </c>
      <c r="D41" s="34">
        <f>H41</f>
        <v>300000</v>
      </c>
      <c r="E41" s="34" t="s">
        <v>10</v>
      </c>
      <c r="F41" s="34" t="s">
        <v>10</v>
      </c>
      <c r="G41" s="34" t="s">
        <v>10</v>
      </c>
      <c r="H41" s="34">
        <v>300000</v>
      </c>
      <c r="I41" s="34">
        <v>300000</v>
      </c>
      <c r="J41" s="40"/>
    </row>
    <row r="42" spans="1:10" ht="15" customHeight="1">
      <c r="A42" s="7" t="s">
        <v>16</v>
      </c>
      <c r="B42" s="36">
        <v>180</v>
      </c>
      <c r="C42" s="36" t="s">
        <v>54</v>
      </c>
      <c r="D42" s="34">
        <v>0</v>
      </c>
      <c r="E42" s="34" t="s">
        <v>10</v>
      </c>
      <c r="F42" s="34" t="s">
        <v>10</v>
      </c>
      <c r="G42" s="34" t="s">
        <v>10</v>
      </c>
      <c r="H42" s="34"/>
      <c r="I42" s="34" t="s">
        <v>10</v>
      </c>
      <c r="J42" s="40"/>
    </row>
    <row r="43" spans="1:10" ht="12">
      <c r="A43" s="7" t="s">
        <v>1</v>
      </c>
      <c r="B43" s="36">
        <v>181</v>
      </c>
      <c r="C43" s="36"/>
      <c r="D43" s="34"/>
      <c r="E43" s="34"/>
      <c r="F43" s="34"/>
      <c r="G43" s="34"/>
      <c r="H43" s="34"/>
      <c r="I43" s="34"/>
      <c r="J43" s="40"/>
    </row>
    <row r="44" spans="1:10" ht="12">
      <c r="A44" s="7"/>
      <c r="B44" s="36">
        <v>182</v>
      </c>
      <c r="C44" s="36"/>
      <c r="D44" s="34"/>
      <c r="E44" s="34"/>
      <c r="F44" s="34"/>
      <c r="G44" s="34"/>
      <c r="H44" s="34"/>
      <c r="I44" s="34"/>
      <c r="J44" s="40"/>
    </row>
    <row r="45" spans="1:10" ht="12">
      <c r="A45" s="7"/>
      <c r="B45" s="36">
        <v>183</v>
      </c>
      <c r="C45" s="36"/>
      <c r="D45" s="34"/>
      <c r="E45" s="34"/>
      <c r="F45" s="34"/>
      <c r="G45" s="34"/>
      <c r="H45" s="34"/>
      <c r="I45" s="34"/>
      <c r="J45" s="40"/>
    </row>
    <row r="46" spans="1:10" ht="9.75" customHeight="1">
      <c r="A46" s="7"/>
      <c r="B46" s="36"/>
      <c r="C46" s="36"/>
      <c r="D46" s="34"/>
      <c r="E46" s="34"/>
      <c r="F46" s="34"/>
      <c r="G46" s="34"/>
      <c r="H46" s="34"/>
      <c r="I46" s="34"/>
      <c r="J46" s="40"/>
    </row>
    <row r="47" spans="1:110" s="10" customFormat="1" ht="24" customHeight="1">
      <c r="A47" s="7" t="s">
        <v>17</v>
      </c>
      <c r="B47" s="36">
        <v>200</v>
      </c>
      <c r="C47" s="36" t="s">
        <v>10</v>
      </c>
      <c r="D47" s="8">
        <f>E47+H47+F47</f>
        <v>265462424.24</v>
      </c>
      <c r="E47" s="8">
        <f>E48+E69+E90</f>
        <v>198820210</v>
      </c>
      <c r="F47" s="8">
        <f>F48+F69+F90</f>
        <v>1000000</v>
      </c>
      <c r="G47" s="8">
        <v>0</v>
      </c>
      <c r="H47" s="8">
        <f>H48+H69+H90+H83+H63</f>
        <v>65642214.239999995</v>
      </c>
      <c r="I47" s="8">
        <f>I48+I69+I90+I83+I63</f>
        <v>300000</v>
      </c>
      <c r="J47" s="4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</row>
    <row r="48" spans="1:10" ht="25.5" customHeight="1">
      <c r="A48" s="7" t="s">
        <v>77</v>
      </c>
      <c r="B48" s="36">
        <v>210</v>
      </c>
      <c r="C48" s="36">
        <v>110</v>
      </c>
      <c r="D48" s="34">
        <f>E48+H48</f>
        <v>206767279</v>
      </c>
      <c r="E48" s="34">
        <f>E49+E53</f>
        <v>171200370</v>
      </c>
      <c r="F48" s="34">
        <v>0</v>
      </c>
      <c r="G48" s="34">
        <v>0</v>
      </c>
      <c r="H48" s="34">
        <f>H49+H53+H58</f>
        <v>35566909</v>
      </c>
      <c r="I48" s="34">
        <v>0</v>
      </c>
      <c r="J48" s="40"/>
    </row>
    <row r="49" spans="1:10" ht="14.25" customHeight="1">
      <c r="A49" s="7" t="s">
        <v>1</v>
      </c>
      <c r="B49" s="57">
        <v>211</v>
      </c>
      <c r="C49" s="57" t="s">
        <v>54</v>
      </c>
      <c r="D49" s="61">
        <f>E49+H49</f>
        <v>206615826</v>
      </c>
      <c r="E49" s="61">
        <f>E51+E52</f>
        <v>171200370</v>
      </c>
      <c r="F49" s="61">
        <v>0</v>
      </c>
      <c r="G49" s="61">
        <v>0</v>
      </c>
      <c r="H49" s="61">
        <f>H51+H52</f>
        <v>35415456</v>
      </c>
      <c r="I49" s="61">
        <v>0</v>
      </c>
      <c r="J49" s="40"/>
    </row>
    <row r="50" spans="1:10" ht="37.5" customHeight="1">
      <c r="A50" s="7" t="s">
        <v>78</v>
      </c>
      <c r="B50" s="57"/>
      <c r="C50" s="57"/>
      <c r="D50" s="61"/>
      <c r="E50" s="61"/>
      <c r="F50" s="61"/>
      <c r="G50" s="61"/>
      <c r="H50" s="61"/>
      <c r="I50" s="61"/>
      <c r="J50" s="40"/>
    </row>
    <row r="51" spans="1:110" s="14" customFormat="1" ht="17.25" customHeight="1">
      <c r="A51" s="11" t="s">
        <v>34</v>
      </c>
      <c r="B51" s="12">
        <v>212</v>
      </c>
      <c r="C51" s="12">
        <v>111</v>
      </c>
      <c r="D51" s="37">
        <f>E51+H51</f>
        <v>158691112.43</v>
      </c>
      <c r="E51" s="37">
        <f>130389140+1101160</f>
        <v>131490300</v>
      </c>
      <c r="F51" s="37">
        <v>0</v>
      </c>
      <c r="G51" s="37">
        <v>0</v>
      </c>
      <c r="H51" s="37">
        <f>27177390+23422.43</f>
        <v>27200812.43</v>
      </c>
      <c r="I51" s="37">
        <v>0</v>
      </c>
      <c r="J51" s="40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</row>
    <row r="52" spans="1:110" s="14" customFormat="1" ht="12">
      <c r="A52" s="11" t="s">
        <v>35</v>
      </c>
      <c r="B52" s="12">
        <v>213</v>
      </c>
      <c r="C52" s="12">
        <v>119</v>
      </c>
      <c r="D52" s="37">
        <f>E52+H52</f>
        <v>47924713.57</v>
      </c>
      <c r="E52" s="37">
        <f>39377520+332550</f>
        <v>39710070</v>
      </c>
      <c r="F52" s="37">
        <v>0</v>
      </c>
      <c r="G52" s="37">
        <v>0</v>
      </c>
      <c r="H52" s="37">
        <f>8207570+7073.57</f>
        <v>8214643.57</v>
      </c>
      <c r="I52" s="37">
        <v>0</v>
      </c>
      <c r="J52" s="40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</row>
    <row r="53" spans="1:10" ht="24">
      <c r="A53" s="7" t="s">
        <v>33</v>
      </c>
      <c r="B53" s="36">
        <v>214</v>
      </c>
      <c r="C53" s="36">
        <v>112</v>
      </c>
      <c r="D53" s="34">
        <f>E53+H53</f>
        <v>6900</v>
      </c>
      <c r="E53" s="34">
        <f>E54+E57</f>
        <v>0</v>
      </c>
      <c r="F53" s="34">
        <v>0</v>
      </c>
      <c r="G53" s="34">
        <v>0</v>
      </c>
      <c r="H53" s="34">
        <f>H57</f>
        <v>6900</v>
      </c>
      <c r="I53" s="34">
        <v>0</v>
      </c>
      <c r="J53" s="40"/>
    </row>
    <row r="54" spans="1:110" s="16" customFormat="1" ht="34.5" customHeight="1">
      <c r="A54" s="47" t="s">
        <v>31</v>
      </c>
      <c r="B54" s="12">
        <v>215</v>
      </c>
      <c r="C54" s="12">
        <v>112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40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</row>
    <row r="55" spans="1:110" s="16" customFormat="1" ht="75.75" customHeight="1">
      <c r="A55" s="47" t="s">
        <v>79</v>
      </c>
      <c r="B55" s="12">
        <v>216</v>
      </c>
      <c r="C55" s="12">
        <v>112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40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</row>
    <row r="56" spans="1:110" s="16" customFormat="1" ht="86.25" customHeight="1">
      <c r="A56" s="47" t="s">
        <v>32</v>
      </c>
      <c r="B56" s="12">
        <v>217</v>
      </c>
      <c r="C56" s="12">
        <v>112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40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</row>
    <row r="57" spans="1:110" s="16" customFormat="1" ht="47.25" customHeight="1">
      <c r="A57" s="47" t="s">
        <v>60</v>
      </c>
      <c r="B57" s="12">
        <v>218</v>
      </c>
      <c r="C57" s="12">
        <v>112</v>
      </c>
      <c r="D57" s="37">
        <f>H57</f>
        <v>6900</v>
      </c>
      <c r="E57" s="37">
        <v>0</v>
      </c>
      <c r="F57" s="37">
        <v>0</v>
      </c>
      <c r="G57" s="37">
        <v>0</v>
      </c>
      <c r="H57" s="37">
        <v>6900</v>
      </c>
      <c r="I57" s="37">
        <v>0</v>
      </c>
      <c r="J57" s="40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</row>
    <row r="58" spans="1:10" ht="28.5" customHeight="1">
      <c r="A58" s="7" t="s">
        <v>80</v>
      </c>
      <c r="B58" s="36">
        <v>220</v>
      </c>
      <c r="C58" s="36">
        <v>112</v>
      </c>
      <c r="D58" s="34">
        <f>D59+D60+D61</f>
        <v>144553</v>
      </c>
      <c r="E58" s="34">
        <f>E59+E60+E61</f>
        <v>0</v>
      </c>
      <c r="F58" s="34">
        <v>0</v>
      </c>
      <c r="G58" s="34">
        <v>0</v>
      </c>
      <c r="H58" s="34">
        <f>H59+H60+H61</f>
        <v>144553</v>
      </c>
      <c r="I58" s="34">
        <v>0</v>
      </c>
      <c r="J58" s="40"/>
    </row>
    <row r="59" spans="1:110" s="14" customFormat="1" ht="23.25" customHeight="1">
      <c r="A59" s="11" t="s">
        <v>36</v>
      </c>
      <c r="B59" s="12">
        <v>221</v>
      </c>
      <c r="C59" s="12">
        <v>112</v>
      </c>
      <c r="D59" s="37">
        <f>E59+H59</f>
        <v>14550</v>
      </c>
      <c r="E59" s="37">
        <v>0</v>
      </c>
      <c r="F59" s="37">
        <v>0</v>
      </c>
      <c r="G59" s="37">
        <v>0</v>
      </c>
      <c r="H59" s="37">
        <f>13440+1110</f>
        <v>14550</v>
      </c>
      <c r="I59" s="37">
        <v>0</v>
      </c>
      <c r="J59" s="4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</row>
    <row r="60" spans="1:110" s="14" customFormat="1" ht="27" customHeight="1">
      <c r="A60" s="11" t="s">
        <v>37</v>
      </c>
      <c r="B60" s="12">
        <v>222</v>
      </c>
      <c r="C60" s="12">
        <v>112</v>
      </c>
      <c r="D60" s="37">
        <f>E60+H60</f>
        <v>124703</v>
      </c>
      <c r="E60" s="37">
        <v>0</v>
      </c>
      <c r="F60" s="37">
        <v>0</v>
      </c>
      <c r="G60" s="37">
        <v>0</v>
      </c>
      <c r="H60" s="37">
        <v>124703</v>
      </c>
      <c r="I60" s="37">
        <v>0</v>
      </c>
      <c r="J60" s="40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</row>
    <row r="61" spans="1:110" s="14" customFormat="1" ht="25.5" customHeight="1">
      <c r="A61" s="11" t="s">
        <v>38</v>
      </c>
      <c r="B61" s="12">
        <v>223</v>
      </c>
      <c r="C61" s="12">
        <v>112</v>
      </c>
      <c r="D61" s="37">
        <f>E61+H61</f>
        <v>5300</v>
      </c>
      <c r="E61" s="37">
        <v>0</v>
      </c>
      <c r="F61" s="37">
        <v>0</v>
      </c>
      <c r="G61" s="37">
        <v>0</v>
      </c>
      <c r="H61" s="37">
        <v>5300</v>
      </c>
      <c r="I61" s="37">
        <v>0</v>
      </c>
      <c r="J61" s="40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</row>
    <row r="62" spans="1:10" ht="12">
      <c r="A62" s="7"/>
      <c r="B62" s="36"/>
      <c r="C62" s="36"/>
      <c r="D62" s="34"/>
      <c r="E62" s="34"/>
      <c r="F62" s="34"/>
      <c r="G62" s="34"/>
      <c r="H62" s="34"/>
      <c r="I62" s="34"/>
      <c r="J62" s="40"/>
    </row>
    <row r="63" spans="1:10" ht="25.5" customHeight="1">
      <c r="A63" s="7" t="s">
        <v>81</v>
      </c>
      <c r="B63" s="36">
        <v>220</v>
      </c>
      <c r="C63" s="36">
        <v>300</v>
      </c>
      <c r="D63" s="34">
        <f>D64+D66+D67+D68</f>
        <v>48464.3</v>
      </c>
      <c r="E63" s="34">
        <f>E64+E66+E67</f>
        <v>0</v>
      </c>
      <c r="F63" s="34">
        <v>0</v>
      </c>
      <c r="G63" s="34">
        <v>0</v>
      </c>
      <c r="H63" s="34">
        <f>H64+H66+H67+H68</f>
        <v>48464.3</v>
      </c>
      <c r="I63" s="34">
        <v>0</v>
      </c>
      <c r="J63" s="40"/>
    </row>
    <row r="64" spans="1:10" ht="15.75" customHeight="1">
      <c r="A64" s="7" t="s">
        <v>1</v>
      </c>
      <c r="B64" s="59">
        <v>221</v>
      </c>
      <c r="C64" s="59" t="s">
        <v>54</v>
      </c>
      <c r="D64" s="62">
        <v>0</v>
      </c>
      <c r="E64" s="62">
        <v>0</v>
      </c>
      <c r="F64" s="62">
        <v>0</v>
      </c>
      <c r="G64" s="62">
        <v>0</v>
      </c>
      <c r="H64" s="61">
        <v>0</v>
      </c>
      <c r="I64" s="61">
        <v>0</v>
      </c>
      <c r="J64" s="40"/>
    </row>
    <row r="65" spans="1:10" ht="15.75" customHeight="1">
      <c r="A65" s="46" t="s">
        <v>82</v>
      </c>
      <c r="B65" s="60"/>
      <c r="C65" s="60"/>
      <c r="D65" s="63"/>
      <c r="E65" s="63"/>
      <c r="F65" s="63"/>
      <c r="G65" s="63"/>
      <c r="H65" s="61"/>
      <c r="I65" s="61"/>
      <c r="J65" s="40"/>
    </row>
    <row r="66" spans="1:10" ht="27" customHeight="1">
      <c r="A66" s="46" t="s">
        <v>49</v>
      </c>
      <c r="B66" s="36">
        <v>222</v>
      </c>
      <c r="C66" s="36" t="s">
        <v>54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40"/>
    </row>
    <row r="67" spans="1:10" ht="17.25" customHeight="1">
      <c r="A67" s="7" t="s">
        <v>83</v>
      </c>
      <c r="B67" s="36">
        <v>223</v>
      </c>
      <c r="C67" s="36" t="s">
        <v>54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40"/>
    </row>
    <row r="68" spans="1:110" s="16" customFormat="1" ht="12">
      <c r="A68" s="11" t="s">
        <v>55</v>
      </c>
      <c r="B68" s="12">
        <v>224</v>
      </c>
      <c r="C68" s="12">
        <v>360</v>
      </c>
      <c r="D68" s="37">
        <f>E68+F68+G68+H68+I68</f>
        <v>48464.3</v>
      </c>
      <c r="E68" s="37">
        <v>0</v>
      </c>
      <c r="F68" s="37">
        <v>0</v>
      </c>
      <c r="G68" s="37">
        <v>0</v>
      </c>
      <c r="H68" s="37">
        <v>48464.3</v>
      </c>
      <c r="I68" s="37">
        <v>0</v>
      </c>
      <c r="J68" s="40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</row>
    <row r="69" spans="1:10" ht="43.5" customHeight="1">
      <c r="A69" s="7" t="s">
        <v>18</v>
      </c>
      <c r="B69" s="36">
        <v>230</v>
      </c>
      <c r="C69" s="36">
        <v>850</v>
      </c>
      <c r="D69" s="34">
        <f>E69+H69</f>
        <v>7841023.61</v>
      </c>
      <c r="E69" s="56">
        <v>6263990</v>
      </c>
      <c r="F69" s="34">
        <v>0</v>
      </c>
      <c r="G69" s="34">
        <v>0</v>
      </c>
      <c r="H69" s="34">
        <f>H70+H72+H73+H75+H76+H74</f>
        <v>1577033.61</v>
      </c>
      <c r="I69" s="34">
        <v>0</v>
      </c>
      <c r="J69" s="40"/>
    </row>
    <row r="70" spans="1:10" ht="15.75" customHeight="1">
      <c r="A70" s="7" t="s">
        <v>1</v>
      </c>
      <c r="B70" s="68">
        <v>231</v>
      </c>
      <c r="C70" s="68">
        <v>851</v>
      </c>
      <c r="D70" s="64">
        <f>E70+H70</f>
        <v>6093200</v>
      </c>
      <c r="E70" s="70">
        <v>5752140</v>
      </c>
      <c r="F70" s="64">
        <v>0</v>
      </c>
      <c r="G70" s="64">
        <v>0</v>
      </c>
      <c r="H70" s="66">
        <f>164713+2201+165498+2145+2214+2093+2196</f>
        <v>341060</v>
      </c>
      <c r="I70" s="61">
        <v>0</v>
      </c>
      <c r="J70" s="40"/>
    </row>
    <row r="71" spans="1:110" s="16" customFormat="1" ht="15.75" customHeight="1">
      <c r="A71" s="11" t="s">
        <v>40</v>
      </c>
      <c r="B71" s="69"/>
      <c r="C71" s="69"/>
      <c r="D71" s="65"/>
      <c r="E71" s="71"/>
      <c r="F71" s="65"/>
      <c r="G71" s="65"/>
      <c r="H71" s="66"/>
      <c r="I71" s="61"/>
      <c r="J71" s="40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</row>
    <row r="72" spans="1:110" s="16" customFormat="1" ht="16.5" customHeight="1">
      <c r="A72" s="11" t="s">
        <v>39</v>
      </c>
      <c r="B72" s="12">
        <v>232</v>
      </c>
      <c r="C72" s="12">
        <v>851</v>
      </c>
      <c r="D72" s="37">
        <f>E72+H72</f>
        <v>492713.45</v>
      </c>
      <c r="E72" s="55">
        <v>483830</v>
      </c>
      <c r="F72" s="37">
        <v>0</v>
      </c>
      <c r="G72" s="37">
        <v>0</v>
      </c>
      <c r="H72" s="37">
        <v>8883.45</v>
      </c>
      <c r="I72" s="37">
        <v>0</v>
      </c>
      <c r="J72" s="40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</row>
    <row r="73" spans="1:110" s="16" customFormat="1" ht="12">
      <c r="A73" s="11" t="s">
        <v>41</v>
      </c>
      <c r="B73" s="12">
        <v>233</v>
      </c>
      <c r="C73" s="12">
        <v>852</v>
      </c>
      <c r="D73" s="37">
        <f>E73+H73</f>
        <v>34228</v>
      </c>
      <c r="E73" s="55">
        <v>28020</v>
      </c>
      <c r="F73" s="37">
        <v>0</v>
      </c>
      <c r="G73" s="37">
        <v>0</v>
      </c>
      <c r="H73" s="37">
        <v>6208</v>
      </c>
      <c r="I73" s="37">
        <v>0</v>
      </c>
      <c r="J73" s="40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</row>
    <row r="74" spans="1:110" s="16" customFormat="1" ht="16.5" customHeight="1">
      <c r="A74" s="48" t="s">
        <v>84</v>
      </c>
      <c r="B74" s="12">
        <v>234</v>
      </c>
      <c r="C74" s="12">
        <v>852</v>
      </c>
      <c r="D74" s="37">
        <f>E74+F74+G74+H74</f>
        <v>190175.58</v>
      </c>
      <c r="E74" s="37">
        <v>0</v>
      </c>
      <c r="F74" s="37">
        <v>0</v>
      </c>
      <c r="G74" s="37">
        <v>0</v>
      </c>
      <c r="H74" s="37">
        <f>193792-3616.42</f>
        <v>190175.58</v>
      </c>
      <c r="I74" s="37">
        <v>0</v>
      </c>
      <c r="J74" s="40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</row>
    <row r="75" spans="1:110" s="16" customFormat="1" ht="24" customHeight="1">
      <c r="A75" s="48" t="s">
        <v>42</v>
      </c>
      <c r="B75" s="12">
        <v>235</v>
      </c>
      <c r="C75" s="12">
        <v>853</v>
      </c>
      <c r="D75" s="37">
        <f>E75+H75</f>
        <v>61852.36</v>
      </c>
      <c r="E75" s="37">
        <v>0</v>
      </c>
      <c r="F75" s="37">
        <v>0</v>
      </c>
      <c r="G75" s="37">
        <v>0</v>
      </c>
      <c r="H75" s="37">
        <v>61852.36</v>
      </c>
      <c r="I75" s="37">
        <v>0</v>
      </c>
      <c r="J75" s="40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</row>
    <row r="76" spans="1:110" s="16" customFormat="1" ht="12">
      <c r="A76" s="11" t="s">
        <v>59</v>
      </c>
      <c r="B76" s="12">
        <v>236</v>
      </c>
      <c r="C76" s="12">
        <v>853</v>
      </c>
      <c r="D76" s="37">
        <f>E76+H76</f>
        <v>968854.22</v>
      </c>
      <c r="E76" s="37">
        <v>0</v>
      </c>
      <c r="F76" s="37">
        <v>0</v>
      </c>
      <c r="G76" s="37">
        <v>0</v>
      </c>
      <c r="H76" s="37">
        <f>958147.64+10706.58</f>
        <v>968854.22</v>
      </c>
      <c r="I76" s="37">
        <v>0</v>
      </c>
      <c r="J76" s="40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</row>
    <row r="77" spans="1:110" s="16" customFormat="1" ht="16.5" customHeight="1">
      <c r="A77" s="48" t="s">
        <v>85</v>
      </c>
      <c r="B77" s="12">
        <v>237</v>
      </c>
      <c r="C77" s="12"/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40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</row>
    <row r="79" spans="1:10" ht="24" customHeight="1">
      <c r="A79" s="7" t="s">
        <v>25</v>
      </c>
      <c r="B79" s="36">
        <v>240</v>
      </c>
      <c r="C79" s="36" t="s">
        <v>54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40"/>
    </row>
    <row r="80" spans="1:10" ht="12">
      <c r="A80" s="7" t="s">
        <v>1</v>
      </c>
      <c r="B80" s="36"/>
      <c r="C80" s="36"/>
      <c r="D80" s="34"/>
      <c r="E80" s="34"/>
      <c r="F80" s="34"/>
      <c r="G80" s="34"/>
      <c r="H80" s="34"/>
      <c r="I80" s="34"/>
      <c r="J80" s="40"/>
    </row>
    <row r="81" spans="1:110" s="16" customFormat="1" ht="12">
      <c r="A81" s="30" t="s">
        <v>86</v>
      </c>
      <c r="B81" s="12">
        <v>241</v>
      </c>
      <c r="C81" s="12" t="s">
        <v>54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40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</row>
    <row r="82" spans="1:110" s="16" customFormat="1" ht="12">
      <c r="A82" s="30" t="s">
        <v>86</v>
      </c>
      <c r="B82" s="12">
        <v>242</v>
      </c>
      <c r="C82" s="12" t="s">
        <v>54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40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</row>
    <row r="83" spans="1:10" ht="39" customHeight="1">
      <c r="A83" s="7" t="s">
        <v>87</v>
      </c>
      <c r="B83" s="36">
        <v>250</v>
      </c>
      <c r="C83" s="36">
        <v>244</v>
      </c>
      <c r="D83" s="34">
        <f>E83+H83</f>
        <v>0</v>
      </c>
      <c r="E83" s="34">
        <f>E84+E86+E87</f>
        <v>0</v>
      </c>
      <c r="F83" s="34">
        <v>0</v>
      </c>
      <c r="G83" s="34">
        <v>0</v>
      </c>
      <c r="H83" s="34">
        <v>0</v>
      </c>
      <c r="I83" s="34">
        <v>0</v>
      </c>
      <c r="J83" s="40"/>
    </row>
    <row r="84" spans="1:10" ht="15.75" customHeight="1">
      <c r="A84" s="7" t="s">
        <v>1</v>
      </c>
      <c r="B84" s="59">
        <v>251</v>
      </c>
      <c r="C84" s="36" t="s">
        <v>54</v>
      </c>
      <c r="D84" s="62">
        <v>0</v>
      </c>
      <c r="E84" s="62">
        <v>0</v>
      </c>
      <c r="F84" s="62">
        <v>0</v>
      </c>
      <c r="G84" s="62">
        <v>0</v>
      </c>
      <c r="H84" s="61">
        <v>0</v>
      </c>
      <c r="I84" s="61">
        <v>0</v>
      </c>
      <c r="J84" s="40"/>
    </row>
    <row r="85" spans="1:10" ht="14.25" customHeight="1">
      <c r="A85" s="30" t="s">
        <v>86</v>
      </c>
      <c r="B85" s="60"/>
      <c r="C85" s="36" t="s">
        <v>54</v>
      </c>
      <c r="D85" s="63"/>
      <c r="E85" s="63"/>
      <c r="F85" s="63"/>
      <c r="G85" s="63"/>
      <c r="H85" s="61"/>
      <c r="I85" s="61"/>
      <c r="J85" s="40"/>
    </row>
    <row r="86" spans="1:10" ht="14.25" customHeight="1">
      <c r="A86" s="30" t="s">
        <v>86</v>
      </c>
      <c r="B86" s="36">
        <v>252</v>
      </c>
      <c r="C86" s="36" t="s">
        <v>54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40"/>
    </row>
    <row r="87" spans="1:10" ht="14.25" customHeight="1">
      <c r="A87" s="30" t="s">
        <v>86</v>
      </c>
      <c r="B87" s="36">
        <v>253</v>
      </c>
      <c r="C87" s="36" t="s">
        <v>54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40"/>
    </row>
    <row r="88" spans="1:10" ht="42.75" customHeight="1" hidden="1">
      <c r="A88" s="7"/>
      <c r="B88" s="36"/>
      <c r="C88" s="36"/>
      <c r="D88" s="34"/>
      <c r="E88" s="34"/>
      <c r="F88" s="34"/>
      <c r="G88" s="34"/>
      <c r="H88" s="34"/>
      <c r="I88" s="34"/>
      <c r="J88" s="40"/>
    </row>
    <row r="89" spans="1:10" ht="42.75" customHeight="1" hidden="1">
      <c r="A89" s="7"/>
      <c r="B89" s="36"/>
      <c r="C89" s="36"/>
      <c r="D89" s="34"/>
      <c r="E89" s="34"/>
      <c r="F89" s="34"/>
      <c r="G89" s="34"/>
      <c r="H89" s="34"/>
      <c r="I89" s="34"/>
      <c r="J89" s="40"/>
    </row>
    <row r="90" spans="1:10" ht="25.5" customHeight="1">
      <c r="A90" s="7" t="s">
        <v>88</v>
      </c>
      <c r="B90" s="36">
        <v>260</v>
      </c>
      <c r="C90" s="36">
        <v>244</v>
      </c>
      <c r="D90" s="34">
        <f>F90+H90+E90</f>
        <v>50805657.33</v>
      </c>
      <c r="E90" s="34">
        <f>E91+E93+E94+E98+E102+E106+E107+E113+E120+E114+E111</f>
        <v>21355850</v>
      </c>
      <c r="F90" s="34">
        <f>F91+F93+F94+F106+F107+F122+F126+F131</f>
        <v>1000000</v>
      </c>
      <c r="G90" s="34">
        <v>0</v>
      </c>
      <c r="H90" s="34">
        <f>H91+H93+H94+H98+H102+H106+H107+H113+H120+H114+H111</f>
        <v>28449807.33</v>
      </c>
      <c r="I90" s="34">
        <f>I91+I93+I94+I98+I102+I106+I107+I113+I120+I114+I111</f>
        <v>300000</v>
      </c>
      <c r="J90" s="40"/>
    </row>
    <row r="91" spans="1:10" ht="15.75" customHeight="1">
      <c r="A91" s="7" t="s">
        <v>1</v>
      </c>
      <c r="B91" s="59">
        <v>261</v>
      </c>
      <c r="C91" s="59">
        <v>244</v>
      </c>
      <c r="D91" s="62">
        <f>F91+H91+E91</f>
        <v>592065.0599999999</v>
      </c>
      <c r="E91" s="73">
        <f>142000-17500-4916.11+200</f>
        <v>119783.89</v>
      </c>
      <c r="F91" s="62">
        <v>0</v>
      </c>
      <c r="G91" s="62">
        <v>0</v>
      </c>
      <c r="H91" s="61">
        <v>472281.17</v>
      </c>
      <c r="I91" s="61">
        <v>0</v>
      </c>
      <c r="J91" s="40"/>
    </row>
    <row r="92" spans="1:10" ht="12">
      <c r="A92" s="7" t="s">
        <v>43</v>
      </c>
      <c r="B92" s="60"/>
      <c r="C92" s="60"/>
      <c r="D92" s="63"/>
      <c r="E92" s="74"/>
      <c r="F92" s="63"/>
      <c r="G92" s="63"/>
      <c r="H92" s="61"/>
      <c r="I92" s="61"/>
      <c r="J92" s="40"/>
    </row>
    <row r="93" spans="1:110" s="21" customFormat="1" ht="12">
      <c r="A93" s="7" t="s">
        <v>44</v>
      </c>
      <c r="B93" s="45">
        <v>262</v>
      </c>
      <c r="C93" s="45">
        <v>244</v>
      </c>
      <c r="D93" s="34">
        <f>F93+H93+E93</f>
        <v>319728</v>
      </c>
      <c r="E93" s="33">
        <v>0</v>
      </c>
      <c r="F93" s="33">
        <v>0</v>
      </c>
      <c r="G93" s="33">
        <v>0</v>
      </c>
      <c r="H93" s="34">
        <v>319728</v>
      </c>
      <c r="I93" s="34">
        <v>0</v>
      </c>
      <c r="J93" s="40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</row>
    <row r="94" spans="1:110" s="21" customFormat="1" ht="12">
      <c r="A94" s="7" t="s">
        <v>45</v>
      </c>
      <c r="B94" s="36">
        <v>263</v>
      </c>
      <c r="C94" s="36">
        <v>244</v>
      </c>
      <c r="D94" s="34">
        <f>F94+H94+E94</f>
        <v>14534363.370000001</v>
      </c>
      <c r="E94" s="56">
        <f>E95+E96+E97</f>
        <v>7393010</v>
      </c>
      <c r="F94" s="34">
        <v>0</v>
      </c>
      <c r="G94" s="34">
        <v>0</v>
      </c>
      <c r="H94" s="34">
        <f>H95+H96+H97</f>
        <v>7141353.37</v>
      </c>
      <c r="I94" s="34">
        <v>0</v>
      </c>
      <c r="J94" s="40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</row>
    <row r="95" spans="1:110" s="14" customFormat="1" ht="12">
      <c r="A95" s="11" t="s">
        <v>46</v>
      </c>
      <c r="B95" s="12">
        <v>264</v>
      </c>
      <c r="C95" s="12">
        <v>244</v>
      </c>
      <c r="D95" s="35">
        <f>E95+H95</f>
        <v>4158860.39</v>
      </c>
      <c r="E95" s="55">
        <v>2453662.62</v>
      </c>
      <c r="F95" s="37">
        <v>0</v>
      </c>
      <c r="G95" s="37">
        <v>0</v>
      </c>
      <c r="H95" s="37">
        <v>1705197.77</v>
      </c>
      <c r="I95" s="37">
        <v>0</v>
      </c>
      <c r="J95" s="40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</row>
    <row r="96" spans="1:110" s="14" customFormat="1" ht="12">
      <c r="A96" s="11" t="s">
        <v>47</v>
      </c>
      <c r="B96" s="12">
        <v>265</v>
      </c>
      <c r="C96" s="12">
        <v>244</v>
      </c>
      <c r="D96" s="35">
        <f>E96+H96</f>
        <v>8643314.84</v>
      </c>
      <c r="E96" s="55">
        <v>4563760.38</v>
      </c>
      <c r="F96" s="37">
        <v>0</v>
      </c>
      <c r="G96" s="37">
        <v>0</v>
      </c>
      <c r="H96" s="37">
        <v>4079554.46</v>
      </c>
      <c r="I96" s="37">
        <v>0</v>
      </c>
      <c r="J96" s="40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</row>
    <row r="97" spans="1:110" s="14" customFormat="1" ht="21.75" customHeight="1">
      <c r="A97" s="48" t="s">
        <v>61</v>
      </c>
      <c r="B97" s="12">
        <v>266</v>
      </c>
      <c r="C97" s="12">
        <v>244</v>
      </c>
      <c r="D97" s="35">
        <f>E97+H97</f>
        <v>1732188.14</v>
      </c>
      <c r="E97" s="55">
        <v>375587</v>
      </c>
      <c r="F97" s="37">
        <v>0</v>
      </c>
      <c r="G97" s="37">
        <v>0</v>
      </c>
      <c r="H97" s="37">
        <v>1356601.14</v>
      </c>
      <c r="I97" s="37">
        <v>0</v>
      </c>
      <c r="J97" s="40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</row>
    <row r="98" spans="1:110" s="21" customFormat="1" ht="23.25" customHeight="1">
      <c r="A98" s="46" t="s">
        <v>48</v>
      </c>
      <c r="B98" s="36">
        <v>267</v>
      </c>
      <c r="C98" s="36">
        <v>244</v>
      </c>
      <c r="D98" s="34">
        <f>H98</f>
        <v>1647511.44</v>
      </c>
      <c r="E98" s="34">
        <v>0</v>
      </c>
      <c r="F98" s="34">
        <v>0</v>
      </c>
      <c r="G98" s="34">
        <v>0</v>
      </c>
      <c r="H98" s="34">
        <f>H100</f>
        <v>1647511.44</v>
      </c>
      <c r="I98" s="34">
        <v>0</v>
      </c>
      <c r="J98" s="40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</row>
    <row r="99" spans="1:110" s="21" customFormat="1" ht="12.75" customHeight="1">
      <c r="A99" s="7" t="s">
        <v>1</v>
      </c>
      <c r="B99" s="36"/>
      <c r="C99" s="36"/>
      <c r="D99" s="33"/>
      <c r="E99" s="34"/>
      <c r="F99" s="34"/>
      <c r="G99" s="34"/>
      <c r="H99" s="34"/>
      <c r="I99" s="34"/>
      <c r="J99" s="40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</row>
    <row r="100" spans="1:110" s="14" customFormat="1" ht="24" customHeight="1">
      <c r="A100" s="29" t="s">
        <v>89</v>
      </c>
      <c r="B100" s="12">
        <v>268</v>
      </c>
      <c r="C100" s="12">
        <v>244</v>
      </c>
      <c r="D100" s="37">
        <f>E100+F100+G100+H100</f>
        <v>1647511.44</v>
      </c>
      <c r="E100" s="37">
        <v>0</v>
      </c>
      <c r="F100" s="37">
        <v>0</v>
      </c>
      <c r="G100" s="37">
        <v>0</v>
      </c>
      <c r="H100" s="37">
        <v>1647511.44</v>
      </c>
      <c r="I100" s="37">
        <v>0</v>
      </c>
      <c r="J100" s="40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</row>
    <row r="101" spans="1:110" s="14" customFormat="1" ht="24" customHeight="1">
      <c r="A101" s="29" t="s">
        <v>90</v>
      </c>
      <c r="B101" s="12">
        <v>269</v>
      </c>
      <c r="C101" s="12">
        <v>244</v>
      </c>
      <c r="D101" s="37">
        <f>E101+F101+G101+H101</f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40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</row>
    <row r="102" spans="1:110" s="14" customFormat="1" ht="24" customHeight="1">
      <c r="A102" s="46" t="s">
        <v>91</v>
      </c>
      <c r="B102" s="36">
        <v>270</v>
      </c>
      <c r="C102" s="36">
        <v>244</v>
      </c>
      <c r="D102" s="34">
        <f>D104+D105</f>
        <v>4380121.93</v>
      </c>
      <c r="E102" s="34">
        <f>E104+E105</f>
        <v>2434192.1</v>
      </c>
      <c r="F102" s="34">
        <f>F104+F105+F106+F107+F108+F109+F110+F111+F112+F113</f>
        <v>0</v>
      </c>
      <c r="G102" s="34">
        <f>G104+G105+G106+G107+G108+G109+G110+G111+G112+G113</f>
        <v>0</v>
      </c>
      <c r="H102" s="34">
        <f>H104+H105</f>
        <v>1945929.83</v>
      </c>
      <c r="I102" s="34">
        <v>0</v>
      </c>
      <c r="J102" s="4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</row>
    <row r="103" spans="1:110" s="14" customFormat="1" ht="14.25" customHeight="1">
      <c r="A103" s="7" t="s">
        <v>1</v>
      </c>
      <c r="B103" s="12"/>
      <c r="C103" s="36"/>
      <c r="D103" s="33"/>
      <c r="E103" s="34"/>
      <c r="F103" s="34"/>
      <c r="G103" s="34"/>
      <c r="H103" s="34"/>
      <c r="I103" s="34"/>
      <c r="J103" s="40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</row>
    <row r="104" spans="1:110" s="14" customFormat="1" ht="37.5" customHeight="1">
      <c r="A104" s="29" t="s">
        <v>120</v>
      </c>
      <c r="B104" s="12">
        <v>271</v>
      </c>
      <c r="C104" s="12">
        <v>244</v>
      </c>
      <c r="D104" s="37">
        <f>E104+F104+G104+H104</f>
        <v>903189.27</v>
      </c>
      <c r="E104" s="37">
        <v>478189.27</v>
      </c>
      <c r="F104" s="37">
        <v>0</v>
      </c>
      <c r="G104" s="37">
        <v>0</v>
      </c>
      <c r="H104" s="37">
        <v>425000</v>
      </c>
      <c r="I104" s="37">
        <v>0</v>
      </c>
      <c r="J104" s="4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</row>
    <row r="105" spans="1:110" s="14" customFormat="1" ht="37.5" customHeight="1">
      <c r="A105" s="29" t="s">
        <v>92</v>
      </c>
      <c r="B105" s="12">
        <v>272</v>
      </c>
      <c r="C105" s="12">
        <v>244</v>
      </c>
      <c r="D105" s="37">
        <f>E105+F105+G105+H105</f>
        <v>3476932.66</v>
      </c>
      <c r="E105" s="37">
        <v>1956002.83</v>
      </c>
      <c r="F105" s="37">
        <v>0</v>
      </c>
      <c r="G105" s="37">
        <v>0</v>
      </c>
      <c r="H105" s="37">
        <f>1497777+23152.83</f>
        <v>1520929.83</v>
      </c>
      <c r="I105" s="37">
        <v>0</v>
      </c>
      <c r="J105" s="40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</row>
    <row r="106" spans="1:110" s="21" customFormat="1" ht="12">
      <c r="A106" s="49" t="s">
        <v>93</v>
      </c>
      <c r="B106" s="50">
        <v>273</v>
      </c>
      <c r="C106" s="50">
        <v>244</v>
      </c>
      <c r="D106" s="51">
        <f>E106+H106</f>
        <v>958931.16</v>
      </c>
      <c r="E106" s="52">
        <v>77276.16</v>
      </c>
      <c r="F106" s="34">
        <v>0</v>
      </c>
      <c r="G106" s="34">
        <v>0</v>
      </c>
      <c r="H106" s="34">
        <v>881655</v>
      </c>
      <c r="I106" s="34">
        <v>0</v>
      </c>
      <c r="J106" s="40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</row>
    <row r="107" spans="1:110" s="21" customFormat="1" ht="24">
      <c r="A107" s="7" t="s">
        <v>94</v>
      </c>
      <c r="B107" s="36">
        <v>274</v>
      </c>
      <c r="C107" s="36">
        <v>244</v>
      </c>
      <c r="D107" s="33">
        <f>E107+H107</f>
        <v>277423.51</v>
      </c>
      <c r="E107" s="52">
        <v>0</v>
      </c>
      <c r="F107" s="34">
        <v>0</v>
      </c>
      <c r="G107" s="34">
        <v>0</v>
      </c>
      <c r="H107" s="34">
        <v>277423.51</v>
      </c>
      <c r="I107" s="34">
        <v>0</v>
      </c>
      <c r="J107" s="40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</row>
    <row r="108" spans="1:110" s="21" customFormat="1" ht="24">
      <c r="A108" s="7" t="s">
        <v>95</v>
      </c>
      <c r="B108" s="36">
        <v>275</v>
      </c>
      <c r="C108" s="36">
        <v>244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40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</row>
    <row r="109" spans="1:110" s="21" customFormat="1" ht="30" customHeight="1">
      <c r="A109" s="7" t="s">
        <v>96</v>
      </c>
      <c r="B109" s="36">
        <v>276</v>
      </c>
      <c r="C109" s="36">
        <v>244</v>
      </c>
      <c r="D109" s="33">
        <f>E109+H109</f>
        <v>0</v>
      </c>
      <c r="E109" s="52">
        <v>0</v>
      </c>
      <c r="F109" s="34">
        <v>0</v>
      </c>
      <c r="G109" s="34">
        <v>0</v>
      </c>
      <c r="H109" s="34">
        <v>0</v>
      </c>
      <c r="I109" s="34">
        <v>0</v>
      </c>
      <c r="J109" s="40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</row>
    <row r="110" spans="1:110" s="21" customFormat="1" ht="24" customHeight="1">
      <c r="A110" s="7" t="s">
        <v>97</v>
      </c>
      <c r="B110" s="36">
        <v>277</v>
      </c>
      <c r="C110" s="36">
        <v>244</v>
      </c>
      <c r="D110" s="33">
        <f>E110+H110+F110</f>
        <v>0</v>
      </c>
      <c r="E110" s="52">
        <v>0</v>
      </c>
      <c r="F110" s="34">
        <v>0</v>
      </c>
      <c r="G110" s="34">
        <v>0</v>
      </c>
      <c r="H110" s="34">
        <v>0</v>
      </c>
      <c r="I110" s="34">
        <v>0</v>
      </c>
      <c r="J110" s="40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</row>
    <row r="111" spans="1:110" s="21" customFormat="1" ht="24" customHeight="1">
      <c r="A111" s="7" t="s">
        <v>98</v>
      </c>
      <c r="B111" s="36">
        <v>278</v>
      </c>
      <c r="C111" s="36">
        <v>244</v>
      </c>
      <c r="D111" s="33">
        <f>E111+H111+F111</f>
        <v>1374000</v>
      </c>
      <c r="E111" s="52">
        <v>1374000</v>
      </c>
      <c r="F111" s="34">
        <v>0</v>
      </c>
      <c r="G111" s="34">
        <v>0</v>
      </c>
      <c r="H111" s="34">
        <v>0</v>
      </c>
      <c r="I111" s="34">
        <v>0</v>
      </c>
      <c r="J111" s="40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</row>
    <row r="112" spans="1:110" s="21" customFormat="1" ht="12.75" customHeight="1" hidden="1">
      <c r="A112" s="7" t="s">
        <v>99</v>
      </c>
      <c r="B112" s="36">
        <v>279</v>
      </c>
      <c r="C112" s="36">
        <v>244</v>
      </c>
      <c r="D112" s="33">
        <f>E112+H112+F112</f>
        <v>0</v>
      </c>
      <c r="E112" s="52">
        <v>0</v>
      </c>
      <c r="F112" s="34">
        <v>0</v>
      </c>
      <c r="G112" s="34">
        <v>0</v>
      </c>
      <c r="H112" s="34">
        <v>0</v>
      </c>
      <c r="I112" s="34">
        <v>0</v>
      </c>
      <c r="J112" s="40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</row>
    <row r="113" spans="1:110" s="21" customFormat="1" ht="12.75" customHeight="1">
      <c r="A113" s="7" t="s">
        <v>110</v>
      </c>
      <c r="B113" s="36">
        <v>279</v>
      </c>
      <c r="C113" s="36">
        <v>244</v>
      </c>
      <c r="D113" s="33">
        <f>E113+H113+F113</f>
        <v>11219078.75</v>
      </c>
      <c r="E113" s="52">
        <f>1607260.48-77276.16</f>
        <v>1529984.32</v>
      </c>
      <c r="F113" s="34">
        <v>0</v>
      </c>
      <c r="G113" s="34">
        <v>0</v>
      </c>
      <c r="H113" s="34">
        <f>12152819-881655-1582069.57</f>
        <v>9689094.43</v>
      </c>
      <c r="I113" s="34">
        <v>105233.72</v>
      </c>
      <c r="J113" s="40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</row>
    <row r="114" spans="1:110" s="21" customFormat="1" ht="12.75" customHeight="1">
      <c r="A114" s="7" t="s">
        <v>111</v>
      </c>
      <c r="B114" s="36">
        <v>280</v>
      </c>
      <c r="C114" s="36">
        <v>244</v>
      </c>
      <c r="D114" s="33">
        <f>E114+H114+F114</f>
        <v>11988</v>
      </c>
      <c r="E114" s="52">
        <v>0</v>
      </c>
      <c r="F114" s="34">
        <v>0</v>
      </c>
      <c r="G114" s="34">
        <v>0</v>
      </c>
      <c r="H114" s="34">
        <v>11988</v>
      </c>
      <c r="I114" s="34">
        <v>0</v>
      </c>
      <c r="J114" s="40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</row>
    <row r="115" spans="1:110" s="21" customFormat="1" ht="39" customHeight="1">
      <c r="A115" s="7" t="s">
        <v>19</v>
      </c>
      <c r="B115" s="36">
        <v>300</v>
      </c>
      <c r="C115" s="36" t="s">
        <v>54</v>
      </c>
      <c r="D115" s="33"/>
      <c r="E115" s="52"/>
      <c r="F115" s="34"/>
      <c r="G115" s="34"/>
      <c r="H115" s="34"/>
      <c r="I115" s="34"/>
      <c r="J115" s="40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</row>
    <row r="116" spans="1:110" s="21" customFormat="1" ht="12.75" customHeight="1">
      <c r="A116" s="7" t="s">
        <v>1</v>
      </c>
      <c r="B116" s="36"/>
      <c r="C116" s="36"/>
      <c r="D116" s="33"/>
      <c r="E116" s="52"/>
      <c r="F116" s="34"/>
      <c r="G116" s="34"/>
      <c r="H116" s="34"/>
      <c r="I116" s="34"/>
      <c r="J116" s="40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</row>
    <row r="117" spans="1:110" s="21" customFormat="1" ht="12.75" customHeight="1">
      <c r="A117" s="7" t="s">
        <v>100</v>
      </c>
      <c r="B117" s="36">
        <v>310</v>
      </c>
      <c r="C117" s="36" t="s">
        <v>54</v>
      </c>
      <c r="D117" s="33">
        <f>E117+H117+F117</f>
        <v>0</v>
      </c>
      <c r="E117" s="52">
        <v>0</v>
      </c>
      <c r="F117" s="34">
        <v>0</v>
      </c>
      <c r="G117" s="34">
        <v>0</v>
      </c>
      <c r="H117" s="34">
        <v>0</v>
      </c>
      <c r="I117" s="34">
        <v>0</v>
      </c>
      <c r="J117" s="40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</row>
    <row r="118" spans="1:110" s="14" customFormat="1" ht="51" customHeight="1">
      <c r="A118" s="30" t="s">
        <v>101</v>
      </c>
      <c r="B118" s="12">
        <v>311</v>
      </c>
      <c r="C118" s="12" t="s">
        <v>54</v>
      </c>
      <c r="D118" s="35">
        <f>E118+H118+F118</f>
        <v>0</v>
      </c>
      <c r="E118" s="24">
        <v>0</v>
      </c>
      <c r="F118" s="37">
        <v>0</v>
      </c>
      <c r="G118" s="37">
        <v>0</v>
      </c>
      <c r="H118" s="37">
        <v>0</v>
      </c>
      <c r="I118" s="37">
        <v>0</v>
      </c>
      <c r="J118" s="40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</row>
    <row r="119" spans="1:110" s="14" customFormat="1" ht="25.5" customHeight="1">
      <c r="A119" s="30" t="s">
        <v>102</v>
      </c>
      <c r="B119" s="12">
        <v>312</v>
      </c>
      <c r="C119" s="12" t="s">
        <v>54</v>
      </c>
      <c r="D119" s="35">
        <f>E119+H119+F119</f>
        <v>0</v>
      </c>
      <c r="E119" s="24">
        <v>0</v>
      </c>
      <c r="F119" s="37">
        <v>0</v>
      </c>
      <c r="G119" s="37">
        <v>0</v>
      </c>
      <c r="H119" s="37">
        <v>0</v>
      </c>
      <c r="I119" s="37">
        <v>0</v>
      </c>
      <c r="J119" s="40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</row>
    <row r="120" spans="1:110" s="21" customFormat="1" ht="15.75" customHeight="1">
      <c r="A120" s="31" t="s">
        <v>103</v>
      </c>
      <c r="B120" s="36">
        <v>320</v>
      </c>
      <c r="C120" s="36">
        <v>244</v>
      </c>
      <c r="D120" s="33">
        <f aca="true" t="shared" si="1" ref="D120:I120">D122+D126</f>
        <v>15490446.110000001</v>
      </c>
      <c r="E120" s="33">
        <f t="shared" si="1"/>
        <v>8427603.530000001</v>
      </c>
      <c r="F120" s="33">
        <f t="shared" si="1"/>
        <v>1000000</v>
      </c>
      <c r="G120" s="33">
        <f t="shared" si="1"/>
        <v>0</v>
      </c>
      <c r="H120" s="33">
        <f t="shared" si="1"/>
        <v>6062842.58</v>
      </c>
      <c r="I120" s="33">
        <f t="shared" si="1"/>
        <v>194766.28</v>
      </c>
      <c r="J120" s="40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</row>
    <row r="121" spans="1:110" s="14" customFormat="1" ht="12" customHeight="1">
      <c r="A121" s="31" t="s">
        <v>1</v>
      </c>
      <c r="B121" s="36"/>
      <c r="C121" s="12"/>
      <c r="D121" s="35"/>
      <c r="E121" s="24"/>
      <c r="F121" s="37"/>
      <c r="G121" s="37"/>
      <c r="H121" s="37"/>
      <c r="I121" s="37"/>
      <c r="J121" s="40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</row>
    <row r="122" spans="1:110" s="21" customFormat="1" ht="24">
      <c r="A122" s="7" t="s">
        <v>105</v>
      </c>
      <c r="B122" s="36">
        <v>321</v>
      </c>
      <c r="C122" s="36">
        <v>244</v>
      </c>
      <c r="D122" s="33">
        <f>E122+H122+F122</f>
        <v>4921214.42</v>
      </c>
      <c r="E122" s="52">
        <f>E124+E125</f>
        <v>3565011.42</v>
      </c>
      <c r="F122" s="34">
        <v>1000000</v>
      </c>
      <c r="G122" s="34">
        <v>0</v>
      </c>
      <c r="H122" s="34">
        <v>356203</v>
      </c>
      <c r="I122" s="34">
        <v>0</v>
      </c>
      <c r="J122" s="40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</row>
    <row r="123" spans="1:110" s="21" customFormat="1" ht="12">
      <c r="A123" s="7" t="s">
        <v>1</v>
      </c>
      <c r="B123" s="36"/>
      <c r="C123" s="36"/>
      <c r="D123" s="33"/>
      <c r="E123" s="52"/>
      <c r="F123" s="34"/>
      <c r="G123" s="34"/>
      <c r="H123" s="34"/>
      <c r="I123" s="34"/>
      <c r="J123" s="40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</row>
    <row r="124" spans="1:110" s="14" customFormat="1" ht="24">
      <c r="A124" s="11" t="s">
        <v>114</v>
      </c>
      <c r="B124" s="12">
        <v>322</v>
      </c>
      <c r="C124" s="12">
        <v>244</v>
      </c>
      <c r="D124" s="35">
        <v>1000000</v>
      </c>
      <c r="E124" s="24">
        <v>0</v>
      </c>
      <c r="F124" s="37">
        <v>1000000</v>
      </c>
      <c r="G124" s="37">
        <v>0</v>
      </c>
      <c r="H124" s="37">
        <v>0</v>
      </c>
      <c r="I124" s="37">
        <v>0</v>
      </c>
      <c r="J124" s="41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</row>
    <row r="125" spans="1:110" s="14" customFormat="1" ht="24">
      <c r="A125" s="42" t="s">
        <v>113</v>
      </c>
      <c r="B125" s="12">
        <v>323</v>
      </c>
      <c r="C125" s="12">
        <v>244</v>
      </c>
      <c r="D125" s="35">
        <f>E125+H125</f>
        <v>3921214.42</v>
      </c>
      <c r="E125" s="24">
        <v>3565011.42</v>
      </c>
      <c r="F125" s="37">
        <v>0</v>
      </c>
      <c r="G125" s="37">
        <v>0</v>
      </c>
      <c r="H125" s="37">
        <v>356203</v>
      </c>
      <c r="I125" s="37"/>
      <c r="J125" s="41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</row>
    <row r="126" spans="1:110" s="21" customFormat="1" ht="24">
      <c r="A126" s="7" t="s">
        <v>104</v>
      </c>
      <c r="B126" s="36">
        <v>324</v>
      </c>
      <c r="C126" s="36">
        <v>244</v>
      </c>
      <c r="D126" s="33">
        <f>E126+H126</f>
        <v>10569231.690000001</v>
      </c>
      <c r="E126" s="52">
        <f>E128+E129+E130+E131</f>
        <v>4862592.11</v>
      </c>
      <c r="F126" s="34">
        <v>0</v>
      </c>
      <c r="G126" s="34">
        <v>0</v>
      </c>
      <c r="H126" s="34">
        <f>H128+H129+H130+H131</f>
        <v>5706639.58</v>
      </c>
      <c r="I126" s="34">
        <f>I131</f>
        <v>194766.28</v>
      </c>
      <c r="J126" s="40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</row>
    <row r="127" spans="1:110" s="21" customFormat="1" ht="12">
      <c r="A127" s="7" t="s">
        <v>1</v>
      </c>
      <c r="B127" s="36"/>
      <c r="C127" s="36"/>
      <c r="D127" s="33"/>
      <c r="E127" s="52"/>
      <c r="F127" s="34"/>
      <c r="G127" s="34"/>
      <c r="H127" s="34"/>
      <c r="I127" s="34"/>
      <c r="J127" s="40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</row>
    <row r="128" spans="1:110" s="16" customFormat="1" ht="28.5" customHeight="1">
      <c r="A128" s="11" t="s">
        <v>106</v>
      </c>
      <c r="B128" s="12">
        <v>325</v>
      </c>
      <c r="C128" s="12">
        <v>244</v>
      </c>
      <c r="D128" s="35">
        <f>E128+H128</f>
        <v>0</v>
      </c>
      <c r="E128" s="24">
        <v>0</v>
      </c>
      <c r="F128" s="37">
        <v>0</v>
      </c>
      <c r="G128" s="37">
        <v>0</v>
      </c>
      <c r="H128" s="37">
        <v>0</v>
      </c>
      <c r="I128" s="37">
        <v>0</v>
      </c>
      <c r="J128" s="41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</row>
    <row r="129" spans="1:110" s="16" customFormat="1" ht="48" customHeight="1">
      <c r="A129" s="11" t="s">
        <v>107</v>
      </c>
      <c r="B129" s="12">
        <v>326</v>
      </c>
      <c r="C129" s="12">
        <v>244</v>
      </c>
      <c r="D129" s="35">
        <f>E129+H129</f>
        <v>450000</v>
      </c>
      <c r="E129" s="24">
        <v>220000</v>
      </c>
      <c r="F129" s="37">
        <v>0</v>
      </c>
      <c r="G129" s="37">
        <v>0</v>
      </c>
      <c r="H129" s="37">
        <f>230000</f>
        <v>230000</v>
      </c>
      <c r="I129" s="37">
        <v>0</v>
      </c>
      <c r="J129" s="41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</row>
    <row r="130" spans="1:110" s="16" customFormat="1" ht="40.5" customHeight="1">
      <c r="A130" s="11" t="s">
        <v>108</v>
      </c>
      <c r="B130" s="12">
        <v>327</v>
      </c>
      <c r="C130" s="12">
        <v>244</v>
      </c>
      <c r="D130" s="35">
        <v>0</v>
      </c>
      <c r="E130" s="24">
        <v>0</v>
      </c>
      <c r="F130" s="37">
        <v>0</v>
      </c>
      <c r="G130" s="37">
        <v>0</v>
      </c>
      <c r="H130" s="37">
        <v>0</v>
      </c>
      <c r="I130" s="37">
        <v>0</v>
      </c>
      <c r="J130" s="41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</row>
    <row r="131" spans="1:110" s="16" customFormat="1" ht="24" customHeight="1">
      <c r="A131" s="42" t="s">
        <v>109</v>
      </c>
      <c r="B131" s="43">
        <v>328</v>
      </c>
      <c r="C131" s="43">
        <v>244</v>
      </c>
      <c r="D131" s="44">
        <f>E131+F131+G131+H131</f>
        <v>10119231.690000001</v>
      </c>
      <c r="E131" s="24">
        <f>4642792.11-200</f>
        <v>4642592.11</v>
      </c>
      <c r="F131" s="24">
        <v>0</v>
      </c>
      <c r="G131" s="37">
        <v>0</v>
      </c>
      <c r="H131" s="37">
        <f>5798556.61+34078.97-30496-325500</f>
        <v>5476639.58</v>
      </c>
      <c r="I131" s="37">
        <v>194766.28</v>
      </c>
      <c r="J131" s="41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</row>
    <row r="132" spans="1:110" s="10" customFormat="1" ht="24">
      <c r="A132" s="7" t="s">
        <v>20</v>
      </c>
      <c r="B132" s="36">
        <v>400</v>
      </c>
      <c r="C132" s="36"/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4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</row>
    <row r="133" spans="1:10" ht="12">
      <c r="A133" s="7" t="s">
        <v>1</v>
      </c>
      <c r="B133" s="57">
        <v>410</v>
      </c>
      <c r="C133" s="57"/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40"/>
    </row>
    <row r="134" spans="1:110" s="6" customFormat="1" ht="18.75" customHeight="1">
      <c r="A134" s="36" t="s">
        <v>21</v>
      </c>
      <c r="B134" s="57"/>
      <c r="C134" s="57"/>
      <c r="D134" s="61"/>
      <c r="E134" s="61"/>
      <c r="F134" s="61"/>
      <c r="G134" s="61"/>
      <c r="H134" s="61"/>
      <c r="I134" s="61"/>
      <c r="J134" s="4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</row>
    <row r="135" spans="1:10" ht="17.25" customHeight="1">
      <c r="A135" s="7" t="s">
        <v>22</v>
      </c>
      <c r="B135" s="36">
        <v>420</v>
      </c>
      <c r="C135" s="36"/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40"/>
    </row>
    <row r="136" spans="1:10" ht="17.25" customHeight="1">
      <c r="A136" s="7" t="s">
        <v>1</v>
      </c>
      <c r="B136" s="36"/>
      <c r="C136" s="36"/>
      <c r="D136" s="34"/>
      <c r="E136" s="34"/>
      <c r="F136" s="34"/>
      <c r="G136" s="34"/>
      <c r="H136" s="34"/>
      <c r="I136" s="34"/>
      <c r="J136" s="40"/>
    </row>
    <row r="137" spans="1:10" ht="17.25" customHeight="1">
      <c r="A137" s="30" t="s">
        <v>86</v>
      </c>
      <c r="B137" s="36">
        <v>421</v>
      </c>
      <c r="C137" s="36"/>
      <c r="D137" s="34"/>
      <c r="E137" s="34"/>
      <c r="F137" s="34"/>
      <c r="G137" s="34"/>
      <c r="H137" s="34"/>
      <c r="I137" s="34"/>
      <c r="J137" s="40"/>
    </row>
    <row r="138" spans="1:10" ht="17.25" customHeight="1">
      <c r="A138" s="30" t="s">
        <v>86</v>
      </c>
      <c r="B138" s="36">
        <v>422</v>
      </c>
      <c r="C138" s="36"/>
      <c r="D138" s="34"/>
      <c r="E138" s="34"/>
      <c r="F138" s="34"/>
      <c r="G138" s="34"/>
      <c r="H138" s="34"/>
      <c r="I138" s="34"/>
      <c r="J138" s="40"/>
    </row>
    <row r="139" spans="1:110" s="10" customFormat="1" ht="12">
      <c r="A139" s="7" t="s">
        <v>23</v>
      </c>
      <c r="B139" s="36">
        <v>500</v>
      </c>
      <c r="C139" s="36" t="s">
        <v>10</v>
      </c>
      <c r="D139" s="8">
        <f>E139+F139+G139+H139+I139</f>
        <v>584841.7</v>
      </c>
      <c r="E139" s="8">
        <v>0</v>
      </c>
      <c r="F139" s="8">
        <v>0</v>
      </c>
      <c r="G139" s="8">
        <v>0</v>
      </c>
      <c r="H139" s="8">
        <v>584841.7</v>
      </c>
      <c r="I139" s="8">
        <v>0</v>
      </c>
      <c r="J139" s="4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</row>
    <row r="140" spans="1:110" s="10" customFormat="1" ht="12">
      <c r="A140" s="7" t="s">
        <v>24</v>
      </c>
      <c r="B140" s="36">
        <v>600</v>
      </c>
      <c r="C140" s="36" t="s">
        <v>10</v>
      </c>
      <c r="D140" s="8">
        <f>E140+F140+G140+H140+I140</f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4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</row>
    <row r="142" spans="1:110" s="1" customFormat="1" ht="12">
      <c r="A142" s="2" t="s">
        <v>52</v>
      </c>
      <c r="B142" s="2"/>
      <c r="C142" s="32"/>
      <c r="D142" s="32"/>
      <c r="E142" s="72"/>
      <c r="F142" s="72"/>
      <c r="G142" s="32"/>
      <c r="H142" s="72" t="s">
        <v>115</v>
      </c>
      <c r="I142" s="72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7"/>
      <c r="BZ142" s="17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7"/>
      <c r="DF142" s="17"/>
    </row>
    <row r="143" spans="1:110" s="1" customFormat="1" ht="11.25" customHeight="1">
      <c r="A143" s="2"/>
      <c r="B143" s="2"/>
      <c r="C143" s="32"/>
      <c r="D143" s="32"/>
      <c r="E143" s="67" t="s">
        <v>50</v>
      </c>
      <c r="F143" s="67"/>
      <c r="G143" s="32"/>
      <c r="H143" s="67" t="s">
        <v>51</v>
      </c>
      <c r="I143" s="6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7"/>
      <c r="BZ143" s="17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7"/>
      <c r="DF143" s="17"/>
    </row>
    <row r="144" spans="1:110" s="1" customFormat="1" ht="12">
      <c r="A144" s="2" t="s">
        <v>53</v>
      </c>
      <c r="B144" s="2"/>
      <c r="C144" s="32"/>
      <c r="D144" s="32"/>
      <c r="E144" s="72"/>
      <c r="F144" s="72"/>
      <c r="G144" s="32"/>
      <c r="H144" s="72" t="s">
        <v>56</v>
      </c>
      <c r="I144" s="72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7"/>
      <c r="BZ144" s="17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7"/>
      <c r="DF144" s="17"/>
    </row>
    <row r="145" spans="1:110" s="1" customFormat="1" ht="12">
      <c r="A145" s="2"/>
      <c r="B145" s="2"/>
      <c r="C145" s="32"/>
      <c r="D145" s="32"/>
      <c r="E145" s="67" t="s">
        <v>50</v>
      </c>
      <c r="F145" s="67"/>
      <c r="G145" s="32"/>
      <c r="H145" s="67" t="s">
        <v>51</v>
      </c>
      <c r="I145" s="6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7"/>
      <c r="BZ145" s="17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7"/>
      <c r="DF145" s="17"/>
    </row>
    <row r="146" spans="1:110" s="1" customFormat="1" ht="12">
      <c r="A146" s="2" t="s">
        <v>57</v>
      </c>
      <c r="D146" s="32"/>
      <c r="E146" s="72"/>
      <c r="F146" s="72"/>
      <c r="G146" s="32"/>
      <c r="H146" s="72" t="s">
        <v>58</v>
      </c>
      <c r="I146" s="72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7"/>
      <c r="BZ146" s="17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7"/>
      <c r="DF146" s="17"/>
    </row>
    <row r="147" spans="1:110" s="1" customFormat="1" ht="12">
      <c r="A147" s="2"/>
      <c r="B147" s="2"/>
      <c r="C147" s="32"/>
      <c r="D147" s="32"/>
      <c r="E147" s="67" t="s">
        <v>50</v>
      </c>
      <c r="F147" s="67"/>
      <c r="G147" s="23"/>
      <c r="H147" s="67" t="s">
        <v>51</v>
      </c>
      <c r="I147" s="67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</row>
    <row r="150" ht="12">
      <c r="A150" s="2" t="s">
        <v>112</v>
      </c>
    </row>
  </sheetData>
  <sheetProtection/>
  <mergeCells count="81">
    <mergeCell ref="D91:D92"/>
    <mergeCell ref="H146:I146"/>
    <mergeCell ref="H147:I147"/>
    <mergeCell ref="E146:F146"/>
    <mergeCell ref="E147:F147"/>
    <mergeCell ref="E142:F142"/>
    <mergeCell ref="E144:F144"/>
    <mergeCell ref="E143:F143"/>
    <mergeCell ref="E145:F145"/>
    <mergeCell ref="H142:I142"/>
    <mergeCell ref="H144:I144"/>
    <mergeCell ref="H143:I143"/>
    <mergeCell ref="H145:I145"/>
    <mergeCell ref="B91:B92"/>
    <mergeCell ref="C91:C92"/>
    <mergeCell ref="E91:E92"/>
    <mergeCell ref="F91:F92"/>
    <mergeCell ref="H133:H134"/>
    <mergeCell ref="I133:I134"/>
    <mergeCell ref="G91:G92"/>
    <mergeCell ref="H91:H92"/>
    <mergeCell ref="I70:I71"/>
    <mergeCell ref="F84:F85"/>
    <mergeCell ref="F70:F71"/>
    <mergeCell ref="C64:C65"/>
    <mergeCell ref="D64:D65"/>
    <mergeCell ref="E64:E65"/>
    <mergeCell ref="G84:G85"/>
    <mergeCell ref="H84:H85"/>
    <mergeCell ref="I84:I85"/>
    <mergeCell ref="B84:B85"/>
    <mergeCell ref="D84:D85"/>
    <mergeCell ref="E84:E85"/>
    <mergeCell ref="B70:B71"/>
    <mergeCell ref="C70:C71"/>
    <mergeCell ref="D70:D71"/>
    <mergeCell ref="E70:E71"/>
    <mergeCell ref="A3:I3"/>
    <mergeCell ref="B133:B134"/>
    <mergeCell ref="C133:C134"/>
    <mergeCell ref="D133:D134"/>
    <mergeCell ref="E133:E134"/>
    <mergeCell ref="F133:F134"/>
    <mergeCell ref="G133:G134"/>
    <mergeCell ref="B49:B50"/>
    <mergeCell ref="C49:C50"/>
    <mergeCell ref="D49:D50"/>
    <mergeCell ref="B64:B65"/>
    <mergeCell ref="I12:I13"/>
    <mergeCell ref="F64:F65"/>
    <mergeCell ref="H49:H50"/>
    <mergeCell ref="I49:I50"/>
    <mergeCell ref="G49:G50"/>
    <mergeCell ref="H12:H13"/>
    <mergeCell ref="A4:C4"/>
    <mergeCell ref="D4:F4"/>
    <mergeCell ref="I91:I92"/>
    <mergeCell ref="G64:G65"/>
    <mergeCell ref="H64:H65"/>
    <mergeCell ref="I64:I65"/>
    <mergeCell ref="G70:G71"/>
    <mergeCell ref="H70:H71"/>
    <mergeCell ref="E49:E50"/>
    <mergeCell ref="F49:F50"/>
    <mergeCell ref="G8:G9"/>
    <mergeCell ref="B12:B13"/>
    <mergeCell ref="C12:C13"/>
    <mergeCell ref="D12:D13"/>
    <mergeCell ref="E12:E13"/>
    <mergeCell ref="F12:F13"/>
    <mergeCell ref="G12:G13"/>
    <mergeCell ref="H8:I8"/>
    <mergeCell ref="G4:I4"/>
    <mergeCell ref="A6:A9"/>
    <mergeCell ref="B6:B9"/>
    <mergeCell ref="C6:C9"/>
    <mergeCell ref="D6:I6"/>
    <mergeCell ref="D7:D9"/>
    <mergeCell ref="E7:I7"/>
    <mergeCell ref="E8:E9"/>
    <mergeCell ref="F8:F9"/>
  </mergeCells>
  <printOptions/>
  <pageMargins left="0.3937007874015748" right="0.3937007874015748" top="0.7874015748031497" bottom="0.5905511811023623" header="0" footer="0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2018-01-11T00:23:24Z</dcterms:modified>
  <cp:category/>
  <cp:version/>
  <cp:contentType/>
  <cp:contentStatus/>
</cp:coreProperties>
</file>