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5" r:id="rId1"/>
    <sheet name="таб 1" sheetId="1" r:id="rId2"/>
    <sheet name="таб 2" sheetId="8" r:id="rId3"/>
    <sheet name="таб 2.1" sheetId="3" r:id="rId4"/>
    <sheet name="таб 3" sheetId="4" r:id="rId5"/>
  </sheets>
  <definedNames>
    <definedName name="_xlnm.Print_Titles" localSheetId="1">'таб 1'!$7:$8</definedName>
    <definedName name="_xlnm.Print_Titles" localSheetId="2">'таб 2'!$6:$10</definedName>
    <definedName name="_xlnm.Print_Titles" localSheetId="3">'таб 2.1'!$6:$10</definedName>
  </definedNames>
  <calcPr calcId="124519"/>
</workbook>
</file>

<file path=xl/calcChain.xml><?xml version="1.0" encoding="utf-8"?>
<calcChain xmlns="http://schemas.openxmlformats.org/spreadsheetml/2006/main">
  <c r="D51" i="3"/>
  <c r="J51"/>
  <c r="J82"/>
  <c r="D82"/>
  <c r="J81"/>
  <c r="D81"/>
  <c r="J77"/>
  <c r="D77"/>
  <c r="J76"/>
  <c r="D76"/>
  <c r="J74"/>
  <c r="D74"/>
  <c r="J72"/>
  <c r="D72"/>
  <c r="J70"/>
  <c r="D70"/>
  <c r="J65"/>
  <c r="D65"/>
  <c r="J44"/>
  <c r="D44"/>
  <c r="J36"/>
  <c r="D36"/>
  <c r="J31"/>
  <c r="D31"/>
  <c r="J22"/>
  <c r="D22"/>
  <c r="D16" s="1"/>
  <c r="D11" s="1"/>
  <c r="J11" s="1"/>
  <c r="J16"/>
  <c r="L11"/>
  <c r="K11"/>
  <c r="I11"/>
  <c r="H11"/>
  <c r="G11"/>
  <c r="F11"/>
  <c r="E11"/>
  <c r="D11" i="8" l="1"/>
  <c r="D69"/>
  <c r="D68"/>
  <c r="D67"/>
  <c r="D66"/>
  <c r="D64"/>
  <c r="D63"/>
  <c r="D143"/>
  <c r="H99"/>
  <c r="D70"/>
  <c r="H70"/>
  <c r="H104"/>
  <c r="D77"/>
  <c r="D76"/>
  <c r="D87"/>
  <c r="D85"/>
  <c r="D84"/>
  <c r="D83"/>
  <c r="D81"/>
  <c r="H80"/>
  <c r="H62" s="1"/>
  <c r="D80" l="1"/>
  <c r="D62" s="1"/>
  <c r="D144" s="1"/>
  <c r="H63"/>
  <c r="H64"/>
  <c r="H66"/>
  <c r="H144"/>
  <c r="H11"/>
  <c r="D27"/>
  <c r="D26"/>
  <c r="D25"/>
  <c r="D36"/>
  <c r="D34"/>
  <c r="H37"/>
  <c r="D37" s="1"/>
  <c r="H35"/>
  <c r="D35" s="1"/>
  <c r="D30"/>
  <c r="D31"/>
  <c r="H29"/>
  <c r="D29" s="1"/>
  <c r="E23"/>
  <c r="D19"/>
  <c r="D18"/>
  <c r="D17"/>
  <c r="D16"/>
  <c r="H14"/>
  <c r="H12" s="1"/>
  <c r="D12" s="1"/>
  <c r="H23" l="1"/>
  <c r="H22" s="1"/>
  <c r="D14"/>
  <c r="D23" l="1"/>
  <c r="I49" l="1"/>
  <c r="D100"/>
  <c r="D115"/>
  <c r="D114"/>
  <c r="D113"/>
  <c r="D112"/>
  <c r="D111"/>
  <c r="D110"/>
  <c r="D109"/>
  <c r="D108"/>
  <c r="D107"/>
  <c r="D106"/>
  <c r="D105"/>
  <c r="D104"/>
  <c r="D103"/>
  <c r="D102"/>
  <c r="D116"/>
  <c r="E99"/>
  <c r="D99" s="1"/>
  <c r="G49"/>
  <c r="F49"/>
  <c r="D49" s="1"/>
  <c r="D52"/>
  <c r="D50"/>
  <c r="E80"/>
  <c r="E64"/>
  <c r="E63" s="1"/>
  <c r="E22"/>
  <c r="D22" s="1"/>
  <c r="E62" l="1"/>
  <c r="E11"/>
</calcChain>
</file>

<file path=xl/sharedStrings.xml><?xml version="1.0" encoding="utf-8"?>
<sst xmlns="http://schemas.openxmlformats.org/spreadsheetml/2006/main" count="499" uniqueCount="361">
  <si>
    <t>Наименование показателя</t>
  </si>
  <si>
    <t>из них:</t>
  </si>
  <si>
    <t>в том числе:</t>
  </si>
  <si>
    <t>Код строки</t>
  </si>
  <si>
    <t>всего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</si>
  <si>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</si>
  <si>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</si>
  <si>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</si>
  <si>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</si>
  <si>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</si>
  <si>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Выплаты по расходам, всего:</t>
  </si>
  <si>
    <t>Остаток средств на начало года</t>
  </si>
  <si>
    <t>Остаток средств на конец года</t>
  </si>
  <si>
    <t>Код по БК РФ</t>
  </si>
  <si>
    <t>Год начала закупки</t>
  </si>
  <si>
    <t>всего на закупки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</si>
  <si>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</si>
  <si>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</si>
  <si>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</si>
  <si>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2</t>
  </si>
  <si>
    <t>субсидия на финансовое обеспечение выполнения государственного задания</t>
  </si>
  <si>
    <t>Показатели по поступлениям и выплатам учреждения</t>
  </si>
  <si>
    <t>Таблица 2.1</t>
  </si>
  <si>
    <t>Сумма (руб., с точностью до двух знаков после запятой - 0,00)</t>
  </si>
  <si>
    <t>Поступление</t>
  </si>
  <si>
    <t>Выбытие</t>
  </si>
  <si>
    <t>Сведения о средствах, поступающих</t>
  </si>
  <si>
    <t xml:space="preserve">во временное распоряжение учреждения </t>
  </si>
  <si>
    <t>на ____________________________ 20__ г.</t>
  </si>
  <si>
    <t>Таблица 3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</si>
  <si>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</si>
  <si>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</si>
  <si>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Справочная информация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</si>
  <si>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</si>
  <si>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</si>
  <si>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0001</t>
  </si>
  <si>
    <t>1001</t>
  </si>
  <si>
    <t>2001</t>
  </si>
  <si>
    <t>010</t>
  </si>
  <si>
    <t>020</t>
  </si>
  <si>
    <t>030</t>
  </si>
  <si>
    <t>040</t>
  </si>
  <si>
    <t>Показатели выплат по расходам на закупку товаров, работ, услуг учреждения</t>
  </si>
  <si>
    <t>субсидий, предоставляе-мых в соответствии с абзацем вторым пункта 1 статьи 78.1 БК РФ</t>
  </si>
  <si>
    <t xml:space="preserve"> - заработная плата</t>
  </si>
  <si>
    <t xml:space="preserve"> - земельный налог</t>
  </si>
  <si>
    <t xml:space="preserve"> - налог на имущество</t>
  </si>
  <si>
    <t xml:space="preserve"> - плата за загрязнение окружающей среды</t>
  </si>
  <si>
    <t xml:space="preserve"> услуги связи</t>
  </si>
  <si>
    <t>транспортные услуги</t>
  </si>
  <si>
    <t>арендная плата за пользование имуществом</t>
  </si>
  <si>
    <t xml:space="preserve"> пособия по социальной помощи населению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</si>
  <si>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</si>
  <si>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</si>
  <si>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</si>
  <si>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</si>
  <si>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</si>
  <si>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</si>
  <si>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</si>
  <si>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</t>
  </si>
  <si>
    <t xml:space="preserve"> год</t>
  </si>
  <si>
    <t>КОДЫ</t>
  </si>
  <si>
    <t>Форма по КФД</t>
  </si>
  <si>
    <t>Дата</t>
  </si>
  <si>
    <t>по ОКПО</t>
  </si>
  <si>
    <t>ИНН/КПП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</si>
  <si>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</si>
  <si>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</si>
  <si>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</si>
  <si>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</si>
  <si>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</si>
  <si>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</si>
  <si>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</si>
  <si>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</si>
  <si>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по реестру УиНУБП</t>
  </si>
  <si>
    <t>Руководитель учреждения</t>
  </si>
  <si>
    <t>Руководитель по финансовым вопросам</t>
  </si>
  <si>
    <t>20</t>
  </si>
  <si>
    <t>Наименование государ-</t>
  </si>
  <si>
    <t xml:space="preserve">ственного бюджетного </t>
  </si>
  <si>
    <t>(автономного) учреждения</t>
  </si>
  <si>
    <t>Х</t>
  </si>
  <si>
    <t>…</t>
  </si>
  <si>
    <t xml:space="preserve"> стипендии учащимся</t>
  </si>
  <si>
    <t xml:space="preserve"> - …</t>
  </si>
  <si>
    <t xml:space="preserve"> -…</t>
  </si>
  <si>
    <t>Расходы на закупку товаров, работ, услуг, всего</t>
  </si>
  <si>
    <t>Прочие расходы (кроме расходов на закупку товаров, работ, услуг)</t>
  </si>
  <si>
    <t>Безвозмездные перечисления организациям</t>
  </si>
  <si>
    <t>Уплата налогов, сборов и иных платежей, всего</t>
  </si>
  <si>
    <t>в том числе на: Выплаты персоналу всего: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</si>
  <si>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</si>
  <si>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</si>
  <si>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</si>
  <si>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Прочие выбытия</t>
  </si>
  <si>
    <t>из них</t>
  </si>
  <si>
    <t>1002</t>
  </si>
  <si>
    <t>1003</t>
  </si>
  <si>
    <t>2002</t>
  </si>
  <si>
    <t>2003</t>
  </si>
  <si>
    <t>011</t>
  </si>
  <si>
    <t>012</t>
  </si>
  <si>
    <t>013</t>
  </si>
  <si>
    <t>021</t>
  </si>
  <si>
    <t>022</t>
  </si>
  <si>
    <t>Сумма (рублей)</t>
  </si>
  <si>
    <t xml:space="preserve"> - уплата госпошлин</t>
  </si>
  <si>
    <t>оплата труда и начисления на выплаты по оплате труда,из них:</t>
  </si>
  <si>
    <t>Приложение 1</t>
  </si>
  <si>
    <t xml:space="preserve">к Порядку составления и </t>
  </si>
  <si>
    <t>утверждения Плана финансово-</t>
  </si>
  <si>
    <t>хозяйственной деятельности</t>
  </si>
  <si>
    <t>учреждений</t>
  </si>
  <si>
    <t>Таблица 1</t>
  </si>
  <si>
    <t>Показатели финансового состояния учреждения</t>
  </si>
  <si>
    <t>(последнюю отчетную дату)</t>
  </si>
  <si>
    <t>№ п/п</t>
  </si>
  <si>
    <t>1.</t>
  </si>
  <si>
    <t>Нефинансовые активы, всего:</t>
  </si>
  <si>
    <t>1.1.</t>
  </si>
  <si>
    <t>недвижимое имущество, всего:</t>
  </si>
  <si>
    <t>1.1.1.</t>
  </si>
  <si>
    <t>остаточная стоимость</t>
  </si>
  <si>
    <t>1.2.</t>
  </si>
  <si>
    <t>особо ценное движимое имущество, всего:</t>
  </si>
  <si>
    <t>1.2.1.</t>
  </si>
  <si>
    <t>2.</t>
  </si>
  <si>
    <t>Финансовые активы, всего:</t>
  </si>
  <si>
    <t>2.1.</t>
  </si>
  <si>
    <t>денежные средства учреждения, всего</t>
  </si>
  <si>
    <t>2.1.1.</t>
  </si>
  <si>
    <t>денежные средства учреждения на счетах</t>
  </si>
  <si>
    <t>2.1.2.</t>
  </si>
  <si>
    <t>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</si>
  <si>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</si>
  <si>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</si>
  <si>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</si>
  <si>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</si>
  <si>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</si>
  <si>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</si>
  <si>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</si>
  <si>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</si>
  <si>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</si>
  <si>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</si>
  <si>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</si>
  <si>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</si>
  <si>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</si>
  <si>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</si>
  <si>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прочие работы, услуги</t>
  </si>
  <si>
    <t>прочие расходы</t>
  </si>
  <si>
    <t xml:space="preserve"> - финансовое обеспечение выполнения государственного задания на оказание услуг</t>
  </si>
  <si>
    <t xml:space="preserve"> - финансовое обеспечение выполнения государственного задания на выполнение работ</t>
  </si>
  <si>
    <t xml:space="preserve"> - финансовое обеспечение затрат на уплату налогов, в качестве объекта налогообложения по которым признаётся имущество учреждения</t>
  </si>
  <si>
    <t>Наименование показателя (контракта, договора, закупки)</t>
  </si>
  <si>
    <t xml:space="preserve"> - финансовое обеспечение затрат на содержание не используемого для выполнения государственного задания имущества</t>
  </si>
  <si>
    <t xml:space="preserve"> - доходы от оказания услуг (выполнения работ) для физических и юридических лиц за плату сверх установленного государственного задания </t>
  </si>
  <si>
    <t xml:space="preserve"> - транспортный налог</t>
  </si>
  <si>
    <t xml:space="preserve"> - уплата иных платежей</t>
  </si>
  <si>
    <t>Прочие поступления</t>
  </si>
  <si>
    <t xml:space="preserve"> - увеличение остатков средств (возврат расходов прошлых лет)</t>
  </si>
  <si>
    <t xml:space="preserve"> - уменьшение остатков средств (возврат субсидии прошлых лет)</t>
  </si>
  <si>
    <t>коммунальные услуги</t>
  </si>
  <si>
    <t>Таблица 4</t>
  </si>
  <si>
    <t>доходы от операционной аренды</t>
  </si>
  <si>
    <t>доходы от финансовой аренды</t>
  </si>
  <si>
    <t>доходы от оказания платных услуг (работ), в том числе:</t>
  </si>
  <si>
    <t>доходы от компенсации затрат</t>
  </si>
  <si>
    <t>доходы по условным арендным платежам</t>
  </si>
  <si>
    <t>Штрафов, пеней, неустойки, возмещения ущерба</t>
  </si>
  <si>
    <t>Доходы от собственности</t>
  </si>
  <si>
    <t>Доходы от оказания платных услуг (работ), компенсации затрат:</t>
  </si>
  <si>
    <t>Безвозмездные денежные поступления текущего характера</t>
  </si>
  <si>
    <t>Прочие доходы</t>
  </si>
  <si>
    <t>Доходы от операций с активами</t>
  </si>
  <si>
    <t xml:space="preserve"> - начисления на выплаты по оплате труда</t>
  </si>
  <si>
    <t>иные выплаты персоналу, за исключением ФОТ</t>
  </si>
  <si>
    <t>Социальные обеспечение и иные выплаты населению, всего</t>
  </si>
  <si>
    <t>премии, гранты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</si>
  <si>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</si>
  <si>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</si>
  <si>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</si>
  <si>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</si>
  <si>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</si>
  <si>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биологических активов</t>
  </si>
  <si>
    <t>субсидии на иные цели, в том числе:</t>
  </si>
  <si>
    <t>Безвозмездные денежные поступления капитального характера</t>
  </si>
  <si>
    <t>Сумма, тыс. рублей</t>
  </si>
  <si>
    <t>Объем финансового обеспечения, рублей (с точностью до двух знаков после запятой - 0,00)</t>
  </si>
  <si>
    <t>Сумма выплат по расходам на закупку товаров, работ и услуг, рублей (с точностью до двух знаков после запятой - 0,00</t>
  </si>
  <si>
    <t>Директор КГАУК "Хабаровский краевой музыкальный театр"</t>
  </si>
  <si>
    <t>В.В.Кузнецов</t>
  </si>
  <si>
    <t xml:space="preserve">25 </t>
  </si>
  <si>
    <t>февраля</t>
  </si>
  <si>
    <t>19</t>
  </si>
  <si>
    <t>25</t>
  </si>
  <si>
    <t>25.02.2019</t>
  </si>
  <si>
    <t>краевое государственное автономное учреждение культуры "Хабаровский краевой музыкальный театр"</t>
  </si>
  <si>
    <t>40919977</t>
  </si>
  <si>
    <t>2721202977/272101001</t>
  </si>
  <si>
    <t>1352</t>
  </si>
  <si>
    <t>Министерство культуры Хабаровского края</t>
  </si>
  <si>
    <t>680000, г. Хабаровск, ул. Карла Маркса, 64</t>
  </si>
  <si>
    <t>на 01 января 2019 г.</t>
  </si>
  <si>
    <t>-</t>
  </si>
  <si>
    <t>на 25 февраля 2019 г.</t>
  </si>
  <si>
    <t>закупка автономными и бюджетными учреждениями товаров, работ, услуг в целях капитального ремонта государственного  (муниципального) имущества за счет средств субсидий, предоставляемых органами государственной власти субъекта РФ</t>
  </si>
  <si>
    <t>расходы, осуществляемые за счет субсидий, поступающих р рамках реализации мероприятий Государственной программы РФ "Доступная среда" на 2011-2020 году, и средств субъекта РФ и муниципального образования</t>
  </si>
  <si>
    <t>аренда 7 м.кв машинного отделения лифта, ул. Карла Маркса, 64</t>
  </si>
  <si>
    <t>аренда 17 м.кв технического этажа, ул. Карла Маркса, 64</t>
  </si>
  <si>
    <t>аренда 19,48 м.кв 2 этажа, ул. Карла Маркса, 64</t>
  </si>
  <si>
    <t>найм жилого помещения общежития по договору социального найма 3127,8 кв. м. ОГТ "Восход" пер. Кирпичный, 4</t>
  </si>
  <si>
    <t>компенсация затрат по  найму жилого помещения общежития по договору социального найма 3127,8 кв. м. ОГТ "Восход" пер. Кирпичный, 4</t>
  </si>
  <si>
    <t>компенсация затрат  по договору аренды 7 м.кв машинного отделения лифта, ул. Карла Маркса, 64</t>
  </si>
  <si>
    <t>компенсация затрат  по договору аренды 17 м.кв технического этажа, ул. Карла Маркса, 64</t>
  </si>
  <si>
    <t>компенсация затрат  по договору аренды 19,48 м.кв 2 этажа, ул. Карла Маркса, 64</t>
  </si>
  <si>
    <t>Выбытие нефинансовых активов</t>
  </si>
  <si>
    <t>уменьшение стоимости материальных запасов</t>
  </si>
  <si>
    <t>выплаты командировочных расходов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</si>
  <si>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</si>
  <si>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</si>
  <si>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Е.П.Цигеман</t>
  </si>
  <si>
    <t>Исполнитель Л.А.Зуева, тел 21-08-11</t>
  </si>
  <si>
    <t xml:space="preserve">                       Сведения о средствах, поступающих
           во временное распоряжение учреждения (подразделения)
                       на 25 февраля 2019 г.
</t>
  </si>
  <si>
    <t>Услуги по охране зданий и помещений</t>
  </si>
  <si>
    <t>Комплексная уборка помещений</t>
  </si>
  <si>
    <t>То оборудования лифт</t>
  </si>
  <si>
    <t>2004</t>
  </si>
  <si>
    <t>То комплекса учета тепла</t>
  </si>
  <si>
    <t>2005</t>
  </si>
  <si>
    <t>Вывоз мусора</t>
  </si>
  <si>
    <t>2006</t>
  </si>
  <si>
    <t>Вывоз снега</t>
  </si>
  <si>
    <t>2007</t>
  </si>
  <si>
    <t>Дератизация</t>
  </si>
  <si>
    <t>2008</t>
  </si>
  <si>
    <t>Дезинсекция</t>
  </si>
  <si>
    <t>2009</t>
  </si>
  <si>
    <t>Техническое обслуживание домофона</t>
  </si>
  <si>
    <t>2010</t>
  </si>
  <si>
    <t>Услуги по техническому обслуживанию комплекса технических средств охраны</t>
  </si>
  <si>
    <t>2011</t>
  </si>
  <si>
    <t>Взнос на капитальный ремонт</t>
  </si>
  <si>
    <t>2012</t>
  </si>
  <si>
    <t>Огнезащитная обработка декораций (требования пожарной безопасности)</t>
  </si>
  <si>
    <t>2013</t>
  </si>
  <si>
    <t>Текущий ремонт помещений</t>
  </si>
  <si>
    <t>2014</t>
  </si>
  <si>
    <t>Ремонт прочих основных средств</t>
  </si>
  <si>
    <t>2015</t>
  </si>
  <si>
    <t>Оценка соответствия лифтового оборудования</t>
  </si>
  <si>
    <t>2016</t>
  </si>
  <si>
    <t>Информационные услуги "Гарант"</t>
  </si>
  <si>
    <t>2017</t>
  </si>
  <si>
    <t>Услуга по экстренному выезду полиции</t>
  </si>
  <si>
    <t>2018</t>
  </si>
  <si>
    <t>Предрейсовый медосмотр водителей</t>
  </si>
  <si>
    <t>2019</t>
  </si>
  <si>
    <t>Медосмотр сотрудников гостиницы</t>
  </si>
  <si>
    <t>2020</t>
  </si>
  <si>
    <t>Рекламные услуги</t>
  </si>
  <si>
    <t>2021</t>
  </si>
  <si>
    <t>Услуги бронирования на сайте</t>
  </si>
  <si>
    <t>2022</t>
  </si>
  <si>
    <t>Услуги печати термобилетов</t>
  </si>
  <si>
    <t>2023</t>
  </si>
  <si>
    <t>Комиссионное вознаграждения (за обслуживание счета, за услуги эквайринга)</t>
  </si>
  <si>
    <t>2024</t>
  </si>
  <si>
    <t>Услуги по реализации театральных билетов</t>
  </si>
  <si>
    <t>2025</t>
  </si>
  <si>
    <t>Услуги по обслуживанию программного комплекса "1С" и "1 С заработная плата"</t>
  </si>
  <si>
    <t>2026</t>
  </si>
  <si>
    <t>Услуги по проверке локальных сметных расчетов</t>
  </si>
  <si>
    <t>2027</t>
  </si>
  <si>
    <t>ТО средств охраны</t>
  </si>
  <si>
    <t>2028</t>
  </si>
  <si>
    <t>Обязательное страхование автогражданской ответственности</t>
  </si>
  <si>
    <t>2029</t>
  </si>
  <si>
    <t xml:space="preserve">Услуги по обслуживанию сервера </t>
  </si>
  <si>
    <t>2030</t>
  </si>
  <si>
    <t>Услуги по обслуживанию автоматизированной системы продажи билетов</t>
  </si>
  <si>
    <t>2031</t>
  </si>
  <si>
    <t>Услуги по исполнению музыкальных номеров перед проводимыми мероприятиями</t>
  </si>
  <si>
    <t>2032</t>
  </si>
  <si>
    <t>Услуги по монтажу, демонтажу баннеров на фасаде</t>
  </si>
  <si>
    <t>2033</t>
  </si>
  <si>
    <t>Услуги по реализации программок, буклетов</t>
  </si>
  <si>
    <t>2034</t>
  </si>
  <si>
    <t>Авторское вознаграждение</t>
  </si>
  <si>
    <t>2035</t>
  </si>
  <si>
    <t>Услуги по участию в спектакле (детская студия, артисты цирка)</t>
  </si>
  <si>
    <t>2036</t>
  </si>
  <si>
    <t>Изготовление электронной цифровой подписи</t>
  </si>
  <si>
    <t>2037</t>
  </si>
  <si>
    <t>Услуги сопровождения сайта</t>
  </si>
  <si>
    <t>2038</t>
  </si>
  <si>
    <t>Ведение официальной сети Фейсбук</t>
  </si>
  <si>
    <t>2039</t>
  </si>
  <si>
    <t>Услуги связи почтовые расходы</t>
  </si>
  <si>
    <t>2040</t>
  </si>
  <si>
    <t>Услуги связи сотовая связь</t>
  </si>
  <si>
    <t>2041</t>
  </si>
  <si>
    <t>Услуги связи местное телефонное соединение</t>
  </si>
  <si>
    <t>2042</t>
  </si>
  <si>
    <t>Связь интернет</t>
  </si>
  <si>
    <t>2043</t>
  </si>
  <si>
    <t>2044</t>
  </si>
  <si>
    <t>Доставка грузов ж/д транспортом</t>
  </si>
  <si>
    <t>2045</t>
  </si>
  <si>
    <t>Профилактические испытания в энергоустановках</t>
  </si>
  <si>
    <t>2046</t>
  </si>
  <si>
    <t>Коммунальные услуги (холодное водоснабжение, горячее водоснабжение, водоотведение)</t>
  </si>
  <si>
    <t>2047</t>
  </si>
  <si>
    <t>Коммунальные услуги (теплосетевая компания)</t>
  </si>
  <si>
    <t>2048</t>
  </si>
  <si>
    <t>Коммунальное услуги (энергосбыт)</t>
  </si>
  <si>
    <t>2049</t>
  </si>
  <si>
    <t>Аренда квартир для проживания творческих работников</t>
  </si>
  <si>
    <t>2050</t>
  </si>
  <si>
    <t>Аренда места для кассы ЦУМ</t>
  </si>
  <si>
    <t>2051</t>
  </si>
  <si>
    <t>Аренда сцены на выездном спектакле</t>
  </si>
  <si>
    <t>2052</t>
  </si>
  <si>
    <t>Аренда рекламной плоскости</t>
  </si>
  <si>
    <t>2053</t>
  </si>
  <si>
    <t>Материалы продукты</t>
  </si>
  <si>
    <t>2054</t>
  </si>
  <si>
    <t>Материалы канцелярия</t>
  </si>
  <si>
    <t>2055</t>
  </si>
  <si>
    <t>Материалы на постановку</t>
  </si>
  <si>
    <t>2056</t>
  </si>
  <si>
    <t>Материалы хозяйственный участок</t>
  </si>
  <si>
    <t>2057</t>
  </si>
  <si>
    <t>Материалы гараж</t>
  </si>
  <si>
    <t>2058</t>
  </si>
  <si>
    <t>Материалы тонер картридж</t>
  </si>
  <si>
    <t>2059</t>
  </si>
  <si>
    <t xml:space="preserve">Материалы строительные </t>
  </si>
  <si>
    <t>2060</t>
  </si>
  <si>
    <t>Материалы творческий состав - балет (пуанты)</t>
  </si>
  <si>
    <t>2061</t>
  </si>
  <si>
    <t>Материалы для показа спектаклей</t>
  </si>
  <si>
    <t>2062</t>
  </si>
  <si>
    <t>Материалы спецодежда</t>
  </si>
  <si>
    <t>2063</t>
  </si>
  <si>
    <t>Материалы молоко концентрированное</t>
  </si>
  <si>
    <t>2064</t>
  </si>
  <si>
    <t>Материалы ГСМ</t>
  </si>
  <si>
    <t>2065</t>
  </si>
  <si>
    <t>Обучение и повышение квалификации</t>
  </si>
  <si>
    <t>2066</t>
  </si>
  <si>
    <t>Приобретение цветов</t>
  </si>
  <si>
    <t>2067</t>
  </si>
  <si>
    <t>Проектно-сметная документация на капитальный ремонт</t>
  </si>
  <si>
    <t>2068</t>
  </si>
  <si>
    <t>Приобретение основных средств</t>
  </si>
  <si>
    <t>2069</t>
  </si>
  <si>
    <t>Увеличение стоимости основных средств для приобретения основных средств для беспрепятственного доступа инвалидов</t>
  </si>
  <si>
    <t>2070</t>
  </si>
  <si>
    <t>на 2019 г. очередной финансовый год</t>
  </si>
  <si>
    <t>на 2020 г. 1-ый год планового периода</t>
  </si>
  <si>
    <t>на 2021 г. 2-ой год планового периода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</si>
</sst>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49" fontId="9" fillId="0" borderId="0" xfId="0" applyNumberFormat="1" applyFont="1" applyBorder="1" applyAlignment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wrapText="1"/>
    </xf>
    <xf numFmtId="49" fontId="11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/>
    <xf numFmtId="0" fontId="11" fillId="0" borderId="0" xfId="0" applyFont="1" applyBorder="1" applyAlignment="1"/>
    <xf numFmtId="49" fontId="11" fillId="0" borderId="0" xfId="0" applyNumberFormat="1" applyFont="1" applyFill="1" applyBorder="1" applyAlignment="1"/>
    <xf numFmtId="0" fontId="11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vertical="top" wrapText="1"/>
    </xf>
    <xf numFmtId="0" fontId="17" fillId="2" borderId="1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vertical="distributed"/>
    </xf>
    <xf numFmtId="4" fontId="17" fillId="2" borderId="5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4" xfId="0" applyFont="1" applyFill="1" applyBorder="1" applyAlignment="1">
      <alignment horizontal="center" vertical="distributed"/>
    </xf>
    <xf numFmtId="49" fontId="11" fillId="0" borderId="11" xfId="0" applyNumberFormat="1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center" wrapText="1"/>
    </xf>
    <xf numFmtId="49" fontId="17" fillId="2" borderId="9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164" fontId="17" fillId="2" borderId="2" xfId="0" applyNumberFormat="1" applyFont="1" applyFill="1" applyBorder="1" applyAlignment="1">
      <alignment vertical="center" wrapText="1"/>
    </xf>
    <xf numFmtId="164" fontId="17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7"/>
  <sheetViews>
    <sheetView view="pageBreakPreview" topLeftCell="A22" zoomScaleSheetLayoutView="100" workbookViewId="0">
      <selection activeCell="BH42" sqref="BH42"/>
    </sheetView>
  </sheetViews>
  <sheetFormatPr defaultColWidth="0.85546875" defaultRowHeight="15"/>
  <cols>
    <col min="1" max="1" width="1.140625" style="16" customWidth="1"/>
    <col min="2" max="26" width="0.85546875" style="16"/>
    <col min="27" max="27" width="2" style="16" customWidth="1"/>
    <col min="28" max="41" width="0.85546875" style="16"/>
    <col min="42" max="43" width="0" style="16" hidden="1" customWidth="1"/>
    <col min="44" max="53" width="0.85546875" style="16"/>
    <col min="54" max="54" width="1.5703125" style="16" customWidth="1"/>
    <col min="55" max="80" width="0.85546875" style="16"/>
    <col min="81" max="81" width="0.85546875" style="16" customWidth="1"/>
    <col min="82" max="86" width="0.85546875" style="16"/>
    <col min="87" max="87" width="0.85546875" style="16" customWidth="1"/>
    <col min="88" max="88" width="2.140625" style="16" customWidth="1"/>
    <col min="89" max="16384" width="0.85546875" style="16"/>
  </cols>
  <sheetData>
    <row r="1" spans="1:99" ht="20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150" t="s">
        <v>108</v>
      </c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</row>
    <row r="2" spans="1:99" ht="13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143" t="s">
        <v>109</v>
      </c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</row>
    <row r="3" spans="1:99" ht="13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143" t="s">
        <v>110</v>
      </c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</row>
    <row r="4" spans="1:99" ht="11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143" t="s">
        <v>111</v>
      </c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</row>
    <row r="5" spans="1:99" ht="11.2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143" t="s">
        <v>112</v>
      </c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</row>
    <row r="6" spans="1:99" ht="11.2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</row>
    <row r="7" spans="1:99" ht="15.7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143" t="s">
        <v>52</v>
      </c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</row>
    <row r="8" spans="1:99" ht="33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145" t="s">
        <v>189</v>
      </c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</row>
    <row r="9" spans="1:99" s="17" customFormat="1" ht="38.2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146" t="s">
        <v>53</v>
      </c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</row>
    <row r="10" spans="1:99" ht="23.2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39"/>
      <c r="BS10" s="39"/>
      <c r="BT10" s="146" t="s">
        <v>190</v>
      </c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</row>
    <row r="11" spans="1:99" s="17" customFormat="1" ht="15.7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148" t="s">
        <v>54</v>
      </c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39"/>
      <c r="BS11" s="39"/>
      <c r="BT11" s="149" t="s">
        <v>55</v>
      </c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</row>
    <row r="12" spans="1:99" ht="15.7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143" t="s">
        <v>56</v>
      </c>
      <c r="BF12" s="143"/>
      <c r="BG12" s="139" t="s">
        <v>191</v>
      </c>
      <c r="BH12" s="139"/>
      <c r="BI12" s="139"/>
      <c r="BJ12" s="139"/>
      <c r="BK12" s="39" t="s">
        <v>56</v>
      </c>
      <c r="BL12" s="39"/>
      <c r="BM12" s="39"/>
      <c r="BN12" s="139" t="s">
        <v>192</v>
      </c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44">
        <v>20</v>
      </c>
      <c r="CG12" s="144"/>
      <c r="CH12" s="144"/>
      <c r="CI12" s="144"/>
      <c r="CJ12" s="61" t="s">
        <v>193</v>
      </c>
      <c r="CK12" s="61"/>
      <c r="CL12" s="39" t="s">
        <v>57</v>
      </c>
      <c r="CM12" s="39"/>
      <c r="CN12" s="39"/>
      <c r="CO12" s="39"/>
      <c r="CP12" s="39"/>
      <c r="CQ12" s="39"/>
      <c r="CR12" s="39"/>
      <c r="CS12" s="39"/>
      <c r="CT12" s="39"/>
      <c r="CU12" s="39"/>
    </row>
    <row r="13" spans="1:99" ht="15.7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41"/>
      <c r="CQ13" s="39"/>
      <c r="CR13" s="39"/>
      <c r="CS13" s="39"/>
      <c r="CT13" s="39"/>
      <c r="CU13" s="39"/>
    </row>
    <row r="14" spans="1:99" ht="18.75">
      <c r="A14" s="133" t="s">
        <v>58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</row>
    <row r="15" spans="1:99" s="67" customFormat="1" ht="18.7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65"/>
      <c r="AI15" s="38"/>
      <c r="AJ15" s="38"/>
      <c r="AK15" s="38"/>
      <c r="AL15" s="38"/>
      <c r="AM15" s="38"/>
      <c r="AN15" s="38"/>
      <c r="AO15" s="38"/>
      <c r="AP15" s="38"/>
      <c r="AQ15" s="66"/>
      <c r="AR15" s="66"/>
      <c r="AS15" s="66"/>
      <c r="AT15" s="38"/>
      <c r="AU15" s="38"/>
      <c r="AV15" s="66" t="s">
        <v>59</v>
      </c>
      <c r="AW15" s="138" t="s">
        <v>193</v>
      </c>
      <c r="AX15" s="138"/>
      <c r="AY15" s="138"/>
      <c r="AZ15" s="138"/>
      <c r="BA15" s="38" t="s">
        <v>60</v>
      </c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</row>
    <row r="16" spans="1:99" ht="15.7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</row>
    <row r="17" spans="1:99" ht="15.7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137" t="s">
        <v>61</v>
      </c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</row>
    <row r="18" spans="1:99" ht="15.7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40" t="s">
        <v>62</v>
      </c>
      <c r="CG18" s="39"/>
      <c r="CH18" s="134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6"/>
    </row>
    <row r="19" spans="1:99" ht="15.7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 t="s">
        <v>56</v>
      </c>
      <c r="Z19" s="139" t="s">
        <v>194</v>
      </c>
      <c r="AA19" s="139"/>
      <c r="AB19" s="139"/>
      <c r="AC19" s="142" t="s">
        <v>56</v>
      </c>
      <c r="AD19" s="142"/>
      <c r="AE19" s="140" t="s">
        <v>192</v>
      </c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61"/>
      <c r="AY19" s="63" t="s">
        <v>77</v>
      </c>
      <c r="AZ19" s="63"/>
      <c r="BA19" s="63"/>
      <c r="BB19" s="140">
        <v>19</v>
      </c>
      <c r="BC19" s="140"/>
      <c r="BD19" s="140"/>
      <c r="BE19" s="39" t="s">
        <v>57</v>
      </c>
      <c r="BF19" s="39"/>
      <c r="BG19" s="62"/>
      <c r="BH19" s="63"/>
      <c r="BI19" s="63"/>
      <c r="BJ19" s="63"/>
      <c r="BK19" s="63"/>
      <c r="BL19" s="64"/>
      <c r="BM19" s="39"/>
      <c r="BN19" s="39"/>
      <c r="BO19" s="39"/>
      <c r="BP19" s="39"/>
      <c r="BQ19" s="39"/>
      <c r="BR19" s="42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40" t="s">
        <v>63</v>
      </c>
      <c r="CG19" s="39"/>
      <c r="CH19" s="134" t="s">
        <v>195</v>
      </c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6"/>
    </row>
    <row r="20" spans="1:99" ht="15.7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42"/>
      <c r="BS20" s="42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40"/>
      <c r="CG20" s="39"/>
      <c r="CH20" s="134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6"/>
    </row>
    <row r="21" spans="1:99" ht="30.7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42"/>
      <c r="BS21" s="42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40"/>
      <c r="CG21" s="39"/>
      <c r="CH21" s="134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6"/>
    </row>
    <row r="22" spans="1:99" ht="30" customHeight="1">
      <c r="A22" s="43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41" t="s">
        <v>196</v>
      </c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40" t="s">
        <v>64</v>
      </c>
      <c r="CG22" s="39"/>
      <c r="CH22" s="134" t="s">
        <v>197</v>
      </c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6"/>
    </row>
    <row r="23" spans="1:99" ht="15.75">
      <c r="A23" s="44" t="s">
        <v>79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42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45"/>
      <c r="CG23" s="39"/>
      <c r="CH23" s="134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6"/>
    </row>
    <row r="24" spans="1:99" ht="15.75">
      <c r="A24" s="43" t="s">
        <v>80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42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45"/>
      <c r="CG24" s="39"/>
      <c r="CH24" s="134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6"/>
    </row>
    <row r="25" spans="1:99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39"/>
      <c r="BN25" s="39"/>
      <c r="BO25" s="39"/>
      <c r="BP25" s="39"/>
      <c r="BQ25" s="39"/>
      <c r="BR25" s="42"/>
      <c r="BS25" s="42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40"/>
      <c r="CG25" s="39"/>
      <c r="CH25" s="156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8"/>
    </row>
    <row r="26" spans="1:99" s="20" customFormat="1" ht="15.75">
      <c r="A26" s="47" t="s">
        <v>65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164" t="s">
        <v>198</v>
      </c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8"/>
      <c r="CG26" s="47"/>
      <c r="CH26" s="159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1"/>
    </row>
    <row r="27" spans="1:99" s="20" customFormat="1" ht="30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47"/>
      <c r="BR27" s="47"/>
      <c r="BS27" s="47"/>
      <c r="BT27" s="47"/>
      <c r="BU27" s="162" t="s">
        <v>74</v>
      </c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3"/>
      <c r="CH27" s="159" t="s">
        <v>199</v>
      </c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1"/>
    </row>
    <row r="28" spans="1:99" s="20" customFormat="1" ht="15.75">
      <c r="A28" s="49" t="s">
        <v>66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50" t="s">
        <v>67</v>
      </c>
      <c r="CG28" s="47"/>
      <c r="CH28" s="151" t="s">
        <v>68</v>
      </c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3"/>
    </row>
    <row r="29" spans="1:99" s="20" customFormat="1" ht="15.75">
      <c r="A29" s="4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9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</row>
    <row r="30" spans="1:99" ht="15.75">
      <c r="A30" s="43" t="s">
        <v>69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39"/>
      <c r="AF30" s="53"/>
      <c r="AG30" s="53"/>
      <c r="AH30" s="53"/>
      <c r="AI30" s="53"/>
      <c r="AJ30" s="53"/>
      <c r="AK30" s="53"/>
      <c r="AL30" s="53"/>
      <c r="AM30" s="53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</row>
    <row r="31" spans="1:99" ht="15.75" customHeight="1">
      <c r="A31" s="43" t="s">
        <v>70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39"/>
      <c r="AF31" s="53"/>
      <c r="AG31" s="53"/>
      <c r="AH31" s="53"/>
      <c r="AI31" s="53"/>
      <c r="AJ31" s="53"/>
      <c r="AK31" s="53"/>
      <c r="AL31" s="53"/>
      <c r="AM31" s="53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154" t="s">
        <v>200</v>
      </c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</row>
    <row r="32" spans="1:99" ht="15.75">
      <c r="A32" s="4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5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6"/>
      <c r="CI32" s="56"/>
      <c r="CJ32" s="56"/>
      <c r="CK32" s="56"/>
      <c r="CL32" s="56"/>
      <c r="CM32" s="56"/>
      <c r="CN32" s="39"/>
      <c r="CO32" s="39"/>
      <c r="CP32" s="39"/>
      <c r="CQ32" s="39"/>
      <c r="CR32" s="39"/>
      <c r="CS32" s="39"/>
      <c r="CT32" s="39"/>
      <c r="CU32" s="39"/>
    </row>
    <row r="33" spans="1:99" ht="15.75">
      <c r="A33" s="43" t="s">
        <v>71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155" t="s">
        <v>201</v>
      </c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</row>
    <row r="34" spans="1:99" ht="15.75">
      <c r="A34" s="43" t="s">
        <v>72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</row>
    <row r="35" spans="1:99" ht="15.75">
      <c r="A35" s="43" t="s">
        <v>73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</row>
    <row r="36" spans="1:99" ht="15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</row>
    <row r="37" spans="1:99" ht="15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</row>
  </sheetData>
  <mergeCells count="39">
    <mergeCell ref="CH28:CU28"/>
    <mergeCell ref="AX31:CU31"/>
    <mergeCell ref="AX33:CU35"/>
    <mergeCell ref="CH25:CU25"/>
    <mergeCell ref="CH23:CU23"/>
    <mergeCell ref="CH27:CU27"/>
    <mergeCell ref="BU27:CG27"/>
    <mergeCell ref="AF26:BP26"/>
    <mergeCell ref="CH26:CU26"/>
    <mergeCell ref="AZ1:CU1"/>
    <mergeCell ref="AZ2:CU2"/>
    <mergeCell ref="AZ3:CU3"/>
    <mergeCell ref="AZ4:CU4"/>
    <mergeCell ref="AZ5:CU5"/>
    <mergeCell ref="AZ7:CU7"/>
    <mergeCell ref="BG12:BJ12"/>
    <mergeCell ref="BN12:CE12"/>
    <mergeCell ref="CF12:CI12"/>
    <mergeCell ref="AZ8:CU8"/>
    <mergeCell ref="AZ9:CU9"/>
    <mergeCell ref="AZ10:BQ10"/>
    <mergeCell ref="BT10:CU10"/>
    <mergeCell ref="AZ11:BQ11"/>
    <mergeCell ref="BT11:CU11"/>
    <mergeCell ref="BE12:BF12"/>
    <mergeCell ref="A14:CU14"/>
    <mergeCell ref="CH22:CU22"/>
    <mergeCell ref="CH17:CU17"/>
    <mergeCell ref="CH18:CU18"/>
    <mergeCell ref="CH19:CU19"/>
    <mergeCell ref="CH20:CU20"/>
    <mergeCell ref="CH21:CU21"/>
    <mergeCell ref="AW15:AZ15"/>
    <mergeCell ref="Z19:AB19"/>
    <mergeCell ref="BB19:BD19"/>
    <mergeCell ref="AC22:BR24"/>
    <mergeCell ref="CH24:CU24"/>
    <mergeCell ref="AC19:AD19"/>
    <mergeCell ref="AE19:AW19"/>
  </mergeCells>
  <pageMargins left="1.3779527559055118" right="0.39370078740157483" top="0.78740157480314965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0"/>
  <sheetViews>
    <sheetView topLeftCell="A5" workbookViewId="0">
      <selection activeCell="C33" sqref="C33"/>
    </sheetView>
  </sheetViews>
  <sheetFormatPr defaultRowHeight="15"/>
  <cols>
    <col min="1" max="1" width="6.42578125" customWidth="1"/>
    <col min="2" max="2" width="56.28515625" customWidth="1"/>
    <col min="3" max="3" width="18.42578125" customWidth="1"/>
  </cols>
  <sheetData>
    <row r="1" spans="1:3" ht="15.75">
      <c r="A1" s="1"/>
      <c r="B1" s="1"/>
      <c r="C1" s="1" t="s">
        <v>113</v>
      </c>
    </row>
    <row r="2" spans="1:3" ht="15.75">
      <c r="A2" s="1"/>
      <c r="B2" s="1"/>
      <c r="C2" s="1"/>
    </row>
    <row r="3" spans="1:3" ht="18.75">
      <c r="A3" s="169" t="s">
        <v>114</v>
      </c>
      <c r="B3" s="169"/>
      <c r="C3" s="169"/>
    </row>
    <row r="4" spans="1:3" ht="18.75">
      <c r="A4" s="169" t="s">
        <v>202</v>
      </c>
      <c r="B4" s="169"/>
      <c r="C4" s="169"/>
    </row>
    <row r="5" spans="1:3" ht="15.75">
      <c r="A5" s="170" t="s">
        <v>115</v>
      </c>
      <c r="B5" s="170"/>
      <c r="C5" s="170"/>
    </row>
    <row r="6" spans="1:3" ht="15.75">
      <c r="A6" s="1"/>
      <c r="B6" s="1"/>
      <c r="C6" s="1"/>
    </row>
    <row r="7" spans="1:3" s="68" customFormat="1" ht="31.5">
      <c r="A7" s="76" t="s">
        <v>116</v>
      </c>
      <c r="B7" s="76" t="s">
        <v>0</v>
      </c>
      <c r="C7" s="76" t="s">
        <v>186</v>
      </c>
    </row>
    <row r="8" spans="1:3" ht="15.75">
      <c r="A8" s="2">
        <v>1</v>
      </c>
      <c r="B8" s="2">
        <v>2</v>
      </c>
      <c r="C8" s="2">
        <v>3</v>
      </c>
    </row>
    <row r="9" spans="1:3" ht="15.75">
      <c r="A9" s="72" t="s">
        <v>117</v>
      </c>
      <c r="B9" s="72" t="s">
        <v>118</v>
      </c>
      <c r="C9" s="72">
        <v>344735.76</v>
      </c>
    </row>
    <row r="10" spans="1:3" ht="15.75">
      <c r="A10" s="168" t="s">
        <v>119</v>
      </c>
      <c r="B10" s="77" t="s">
        <v>1</v>
      </c>
      <c r="C10" s="166">
        <v>413802.66</v>
      </c>
    </row>
    <row r="11" spans="1:3" ht="15.75">
      <c r="A11" s="166"/>
      <c r="B11" s="77" t="s">
        <v>120</v>
      </c>
      <c r="C11" s="166"/>
    </row>
    <row r="12" spans="1:3" ht="15.75">
      <c r="A12" s="166" t="s">
        <v>121</v>
      </c>
      <c r="B12" s="78" t="s">
        <v>2</v>
      </c>
      <c r="C12" s="166">
        <v>243133.43</v>
      </c>
    </row>
    <row r="13" spans="1:3" ht="15.75">
      <c r="A13" s="166"/>
      <c r="B13" s="78" t="s">
        <v>122</v>
      </c>
      <c r="C13" s="166"/>
    </row>
    <row r="14" spans="1:3" ht="20.25" customHeight="1">
      <c r="A14" s="72" t="s">
        <v>123</v>
      </c>
      <c r="B14" s="79" t="s">
        <v>124</v>
      </c>
      <c r="C14" s="72">
        <v>79334.14</v>
      </c>
    </row>
    <row r="15" spans="1:3" ht="15.75">
      <c r="A15" s="165" t="s">
        <v>125</v>
      </c>
      <c r="B15" s="78" t="s">
        <v>2</v>
      </c>
      <c r="C15" s="166">
        <v>34039.629999999997</v>
      </c>
    </row>
    <row r="16" spans="1:3" ht="15.75">
      <c r="A16" s="166"/>
      <c r="B16" s="78" t="s">
        <v>122</v>
      </c>
      <c r="C16" s="166"/>
    </row>
    <row r="17" spans="1:3" ht="15.75">
      <c r="A17" s="72" t="s">
        <v>126</v>
      </c>
      <c r="B17" s="72" t="s">
        <v>127</v>
      </c>
      <c r="C17" s="72">
        <v>37843.379999999997</v>
      </c>
    </row>
    <row r="18" spans="1:3" ht="15.75" customHeight="1">
      <c r="A18" s="166" t="s">
        <v>128</v>
      </c>
      <c r="B18" s="77" t="s">
        <v>1</v>
      </c>
      <c r="C18" s="166">
        <v>7930.27</v>
      </c>
    </row>
    <row r="19" spans="1:3" ht="15.75">
      <c r="A19" s="166"/>
      <c r="B19" s="77" t="s">
        <v>129</v>
      </c>
      <c r="C19" s="166"/>
    </row>
    <row r="20" spans="1:3" ht="15.75">
      <c r="A20" s="165" t="s">
        <v>130</v>
      </c>
      <c r="B20" s="80" t="s">
        <v>2</v>
      </c>
      <c r="C20" s="166">
        <v>7930.27</v>
      </c>
    </row>
    <row r="21" spans="1:3" ht="15.75" customHeight="1">
      <c r="A21" s="166"/>
      <c r="B21" s="80" t="s">
        <v>131</v>
      </c>
      <c r="C21" s="166"/>
    </row>
    <row r="22" spans="1:3" ht="15.75" customHeight="1">
      <c r="A22" s="72"/>
      <c r="B22" s="72"/>
      <c r="C22" s="72"/>
    </row>
    <row r="23" spans="1:3" ht="30.75" customHeight="1">
      <c r="A23" s="72" t="s">
        <v>132</v>
      </c>
      <c r="B23" s="80" t="s">
        <v>133</v>
      </c>
      <c r="C23" s="93" t="s">
        <v>203</v>
      </c>
    </row>
    <row r="24" spans="1:3" ht="15.75">
      <c r="A24" s="72" t="s">
        <v>134</v>
      </c>
      <c r="B24" s="77" t="s">
        <v>135</v>
      </c>
      <c r="C24" s="93" t="s">
        <v>203</v>
      </c>
    </row>
    <row r="25" spans="1:3" ht="15.75" customHeight="1">
      <c r="A25" s="72" t="s">
        <v>136</v>
      </c>
      <c r="B25" s="77" t="s">
        <v>137</v>
      </c>
      <c r="C25" s="72">
        <v>336816.08</v>
      </c>
    </row>
    <row r="26" spans="1:3" ht="18" customHeight="1">
      <c r="A26" s="72" t="s">
        <v>138</v>
      </c>
      <c r="B26" s="77" t="s">
        <v>139</v>
      </c>
      <c r="C26" s="72">
        <v>3063.82</v>
      </c>
    </row>
    <row r="27" spans="1:3" ht="15.75" customHeight="1">
      <c r="A27" s="72" t="s">
        <v>140</v>
      </c>
      <c r="B27" s="72" t="s">
        <v>141</v>
      </c>
      <c r="C27" s="72">
        <v>7081.32</v>
      </c>
    </row>
    <row r="28" spans="1:3" ht="15.75" customHeight="1">
      <c r="A28" s="166" t="s">
        <v>142</v>
      </c>
      <c r="B28" s="77" t="s">
        <v>1</v>
      </c>
      <c r="C28" s="166" t="s">
        <v>203</v>
      </c>
    </row>
    <row r="29" spans="1:3" ht="15.75">
      <c r="A29" s="166"/>
      <c r="B29" s="77" t="s">
        <v>143</v>
      </c>
      <c r="C29" s="166"/>
    </row>
    <row r="30" spans="1:3" ht="15.75" customHeight="1">
      <c r="A30" s="72" t="s">
        <v>144</v>
      </c>
      <c r="B30" s="77" t="s">
        <v>145</v>
      </c>
      <c r="C30" s="72">
        <v>7082.31</v>
      </c>
    </row>
    <row r="31" spans="1:3" ht="15.75">
      <c r="A31" s="165" t="s">
        <v>146</v>
      </c>
      <c r="B31" s="78" t="s">
        <v>2</v>
      </c>
      <c r="C31" s="167" t="s">
        <v>203</v>
      </c>
    </row>
    <row r="32" spans="1:3" ht="15.75">
      <c r="A32" s="166"/>
      <c r="B32" s="78" t="s">
        <v>147</v>
      </c>
      <c r="C32" s="167"/>
    </row>
    <row r="33" ht="31.5" customHeight="1"/>
    <row r="34" ht="32.25" customHeight="1"/>
    <row r="35" ht="19.5" customHeight="1"/>
    <row r="36" ht="49.5" customHeight="1"/>
    <row r="37" ht="15.75" customHeight="1"/>
    <row r="38" ht="15.75" customHeight="1"/>
    <row r="39" ht="15.75" customHeight="1"/>
    <row r="40" ht="15.75" customHeight="1"/>
    <row r="41" ht="30" customHeight="1"/>
    <row r="42" ht="15.75" customHeight="1"/>
    <row r="43" ht="33" customHeight="1"/>
    <row r="44" ht="30.75" customHeight="1"/>
    <row r="45" ht="30" customHeight="1"/>
    <row r="46" ht="33" customHeight="1"/>
    <row r="47" ht="15" customHeight="1"/>
    <row r="48" ht="15.75" customHeight="1"/>
    <row r="49" ht="15.75" customHeight="1"/>
    <row r="50" ht="15.75" customHeight="1"/>
    <row r="51" ht="30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46.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mergeCells count="17">
    <mergeCell ref="A3:C3"/>
    <mergeCell ref="A4:C4"/>
    <mergeCell ref="A5:C5"/>
    <mergeCell ref="A28:A29"/>
    <mergeCell ref="C28:C29"/>
    <mergeCell ref="A31:A32"/>
    <mergeCell ref="C31:C32"/>
    <mergeCell ref="A10:A11"/>
    <mergeCell ref="C10:C11"/>
    <mergeCell ref="A12:A13"/>
    <mergeCell ref="C12:C13"/>
    <mergeCell ref="A15:A16"/>
    <mergeCell ref="C15:C16"/>
    <mergeCell ref="A18:A19"/>
    <mergeCell ref="C18:C19"/>
    <mergeCell ref="A20:A21"/>
    <mergeCell ref="C20:C21"/>
  </mergeCells>
  <pageMargins left="1.3779527559055118" right="0.39370078740157483" top="0.78740157480314965" bottom="0.78740157480314965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53"/>
  <sheetViews>
    <sheetView tabSelected="1" view="pageBreakPreview" topLeftCell="A115" zoomScaleSheetLayoutView="100" workbookViewId="0">
      <selection activeCell="H83" sqref="H83"/>
    </sheetView>
  </sheetViews>
  <sheetFormatPr defaultRowHeight="15"/>
  <cols>
    <col min="1" max="1" width="18.85546875" style="22" customWidth="1"/>
    <col min="2" max="2" width="8" style="103" customWidth="1"/>
    <col min="3" max="3" width="9.5703125" style="103" customWidth="1"/>
    <col min="4" max="4" width="16.28515625" style="103" customWidth="1"/>
    <col min="5" max="5" width="15.5703125" customWidth="1"/>
    <col min="6" max="6" width="16.42578125" customWidth="1"/>
    <col min="7" max="7" width="13" customWidth="1"/>
    <col min="8" max="8" width="15" style="103" customWidth="1"/>
    <col min="9" max="9" width="14.85546875" customWidth="1"/>
    <col min="10" max="110" width="9.140625" style="27"/>
  </cols>
  <sheetData>
    <row r="1" spans="1:110" ht="15.75">
      <c r="A1" s="21"/>
      <c r="B1" s="92"/>
      <c r="C1" s="92"/>
      <c r="D1" s="92"/>
      <c r="E1" s="1"/>
      <c r="F1" s="1"/>
      <c r="G1" s="1"/>
      <c r="H1" s="92"/>
      <c r="I1" s="4" t="s">
        <v>19</v>
      </c>
    </row>
    <row r="2" spans="1:110" ht="15.75">
      <c r="A2" s="21"/>
      <c r="B2" s="92"/>
      <c r="C2" s="92"/>
      <c r="D2" s="92"/>
      <c r="E2" s="1"/>
      <c r="F2" s="1"/>
      <c r="G2" s="1"/>
      <c r="H2" s="92"/>
      <c r="I2" s="1"/>
    </row>
    <row r="3" spans="1:110" ht="18.75">
      <c r="A3" s="169" t="s">
        <v>21</v>
      </c>
      <c r="B3" s="169"/>
      <c r="C3" s="169"/>
      <c r="D3" s="169"/>
      <c r="E3" s="169"/>
      <c r="F3" s="169"/>
      <c r="G3" s="169"/>
      <c r="H3" s="169"/>
      <c r="I3" s="169"/>
    </row>
    <row r="4" spans="1:110" ht="18.75">
      <c r="A4" s="169" t="s">
        <v>204</v>
      </c>
      <c r="B4" s="169"/>
      <c r="C4" s="169"/>
      <c r="D4" s="169"/>
      <c r="E4" s="169"/>
      <c r="F4" s="169"/>
      <c r="G4" s="169"/>
      <c r="H4" s="169"/>
      <c r="I4" s="169"/>
    </row>
    <row r="5" spans="1:110" ht="15.75">
      <c r="A5" s="21"/>
      <c r="B5" s="92"/>
      <c r="C5" s="92"/>
      <c r="D5" s="92"/>
      <c r="E5" s="1"/>
      <c r="F5" s="1"/>
      <c r="G5" s="1"/>
      <c r="H5" s="92"/>
      <c r="I5" s="1"/>
    </row>
    <row r="6" spans="1:110" s="68" customFormat="1" ht="23.25" customHeight="1">
      <c r="A6" s="175" t="s">
        <v>0</v>
      </c>
      <c r="B6" s="174" t="s">
        <v>3</v>
      </c>
      <c r="C6" s="175" t="s">
        <v>13</v>
      </c>
      <c r="D6" s="175" t="s">
        <v>187</v>
      </c>
      <c r="E6" s="175"/>
      <c r="F6" s="175"/>
      <c r="G6" s="175"/>
      <c r="H6" s="175"/>
      <c r="I6" s="175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</row>
    <row r="7" spans="1:110" s="68" customFormat="1" ht="15.75">
      <c r="A7" s="175"/>
      <c r="B7" s="174"/>
      <c r="C7" s="175"/>
      <c r="D7" s="175" t="s">
        <v>4</v>
      </c>
      <c r="E7" s="175" t="s">
        <v>2</v>
      </c>
      <c r="F7" s="175"/>
      <c r="G7" s="175"/>
      <c r="H7" s="175"/>
      <c r="I7" s="175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</row>
    <row r="8" spans="1:110" s="68" customFormat="1" ht="78.75" customHeight="1">
      <c r="A8" s="175"/>
      <c r="B8" s="174"/>
      <c r="C8" s="175"/>
      <c r="D8" s="175"/>
      <c r="E8" s="175" t="s">
        <v>20</v>
      </c>
      <c r="F8" s="175" t="s">
        <v>43</v>
      </c>
      <c r="G8" s="175" t="s">
        <v>5</v>
      </c>
      <c r="H8" s="175" t="s">
        <v>6</v>
      </c>
      <c r="I8" s="175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</row>
    <row r="9" spans="1:110" s="68" customFormat="1" ht="33" customHeight="1">
      <c r="A9" s="175"/>
      <c r="B9" s="174"/>
      <c r="C9" s="175"/>
      <c r="D9" s="175"/>
      <c r="E9" s="175"/>
      <c r="F9" s="175"/>
      <c r="G9" s="175"/>
      <c r="H9" s="95" t="s">
        <v>4</v>
      </c>
      <c r="I9" s="85" t="s">
        <v>7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</row>
    <row r="10" spans="1:110" s="68" customFormat="1" ht="15.75">
      <c r="A10" s="85">
        <v>1</v>
      </c>
      <c r="B10" s="94">
        <v>2</v>
      </c>
      <c r="C10" s="95">
        <v>3</v>
      </c>
      <c r="D10" s="95">
        <v>4</v>
      </c>
      <c r="E10" s="85">
        <v>5</v>
      </c>
      <c r="F10" s="85">
        <v>6</v>
      </c>
      <c r="G10" s="85">
        <v>7</v>
      </c>
      <c r="H10" s="95">
        <v>8</v>
      </c>
      <c r="I10" s="85">
        <v>9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</row>
    <row r="11" spans="1:110" s="11" customFormat="1" ht="32.25" customHeight="1">
      <c r="A11" s="60" t="s">
        <v>8</v>
      </c>
      <c r="B11" s="94">
        <v>100</v>
      </c>
      <c r="C11" s="95" t="s">
        <v>9</v>
      </c>
      <c r="D11" s="12">
        <f>E11+F11+G11+H11</f>
        <v>316532816.39999998</v>
      </c>
      <c r="E11" s="12">
        <f>E22</f>
        <v>226640960</v>
      </c>
      <c r="F11" s="12">
        <v>25095550</v>
      </c>
      <c r="G11" s="12">
        <v>0</v>
      </c>
      <c r="H11" s="12">
        <f>H12+H22+H58</f>
        <v>64796306.399999999</v>
      </c>
      <c r="I11" s="12">
        <v>0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</row>
    <row r="12" spans="1:110" ht="14.25" customHeight="1">
      <c r="A12" s="60" t="s">
        <v>2</v>
      </c>
      <c r="B12" s="174">
        <v>110</v>
      </c>
      <c r="C12" s="175">
        <v>120</v>
      </c>
      <c r="D12" s="171">
        <f>H12</f>
        <v>790900</v>
      </c>
      <c r="E12" s="171" t="s">
        <v>9</v>
      </c>
      <c r="F12" s="171" t="s">
        <v>9</v>
      </c>
      <c r="G12" s="171" t="s">
        <v>9</v>
      </c>
      <c r="H12" s="171">
        <f>H14+H20</f>
        <v>790900</v>
      </c>
      <c r="I12" s="171" t="s">
        <v>9</v>
      </c>
    </row>
    <row r="13" spans="1:110" ht="30.75" customHeight="1">
      <c r="A13" s="60" t="s">
        <v>169</v>
      </c>
      <c r="B13" s="174"/>
      <c r="C13" s="175"/>
      <c r="D13" s="171"/>
      <c r="E13" s="171"/>
      <c r="F13" s="171"/>
      <c r="G13" s="171"/>
      <c r="H13" s="171"/>
      <c r="I13" s="171"/>
    </row>
    <row r="14" spans="1:110" ht="15.75">
      <c r="A14" s="70" t="s">
        <v>1</v>
      </c>
      <c r="B14" s="174">
        <v>111</v>
      </c>
      <c r="C14" s="175">
        <v>121</v>
      </c>
      <c r="D14" s="171">
        <f>E14+F14+G14+H14+I14</f>
        <v>790900</v>
      </c>
      <c r="E14" s="171">
        <v>0</v>
      </c>
      <c r="F14" s="171">
        <v>0</v>
      </c>
      <c r="G14" s="171">
        <v>0</v>
      </c>
      <c r="H14" s="171">
        <f>H16+H17+H18+H19</f>
        <v>790900</v>
      </c>
      <c r="I14" s="171">
        <v>0</v>
      </c>
    </row>
    <row r="15" spans="1:110" ht="47.25">
      <c r="A15" s="70" t="s">
        <v>163</v>
      </c>
      <c r="B15" s="174"/>
      <c r="C15" s="175"/>
      <c r="D15" s="171"/>
      <c r="E15" s="171"/>
      <c r="F15" s="171"/>
      <c r="G15" s="171"/>
      <c r="H15" s="171"/>
      <c r="I15" s="171"/>
    </row>
    <row r="16" spans="1:110" ht="48">
      <c r="A16" s="102" t="s">
        <v>207</v>
      </c>
      <c r="B16" s="94">
        <v>112</v>
      </c>
      <c r="C16" s="95">
        <v>121</v>
      </c>
      <c r="D16" s="96">
        <f>E16+F16+G16+H16+I16</f>
        <v>231373</v>
      </c>
      <c r="E16" s="96">
        <v>0</v>
      </c>
      <c r="F16" s="96">
        <v>0</v>
      </c>
      <c r="G16" s="96">
        <v>0</v>
      </c>
      <c r="H16" s="96">
        <v>231373</v>
      </c>
      <c r="I16" s="96">
        <v>0</v>
      </c>
    </row>
    <row r="17" spans="1:9" ht="36">
      <c r="A17" s="102" t="s">
        <v>208</v>
      </c>
      <c r="B17" s="94">
        <v>113</v>
      </c>
      <c r="C17" s="95">
        <v>121</v>
      </c>
      <c r="D17" s="96">
        <f>E17+F17+G17+H17+I17</f>
        <v>78724</v>
      </c>
      <c r="E17" s="96">
        <v>0</v>
      </c>
      <c r="F17" s="96">
        <v>0</v>
      </c>
      <c r="G17" s="96">
        <v>0</v>
      </c>
      <c r="H17" s="96">
        <v>78724</v>
      </c>
      <c r="I17" s="96">
        <v>0</v>
      </c>
    </row>
    <row r="18" spans="1:9" ht="36">
      <c r="A18" s="102" t="s">
        <v>209</v>
      </c>
      <c r="B18" s="94">
        <v>114</v>
      </c>
      <c r="C18" s="95">
        <v>121</v>
      </c>
      <c r="D18" s="96">
        <f>E18+F18+G18+H18+I18</f>
        <v>94208</v>
      </c>
      <c r="E18" s="96">
        <v>0</v>
      </c>
      <c r="F18" s="96">
        <v>0</v>
      </c>
      <c r="G18" s="96">
        <v>0</v>
      </c>
      <c r="H18" s="96">
        <v>94208</v>
      </c>
      <c r="I18" s="96">
        <v>0</v>
      </c>
    </row>
    <row r="19" spans="1:9" ht="84">
      <c r="A19" s="102" t="s">
        <v>210</v>
      </c>
      <c r="B19" s="94">
        <v>115</v>
      </c>
      <c r="C19" s="95">
        <v>121</v>
      </c>
      <c r="D19" s="96">
        <f>E19+F19+G19+H19+I19</f>
        <v>386595</v>
      </c>
      <c r="E19" s="96">
        <v>0</v>
      </c>
      <c r="F19" s="96">
        <v>0</v>
      </c>
      <c r="G19" s="96">
        <v>0</v>
      </c>
      <c r="H19" s="96">
        <v>386595</v>
      </c>
      <c r="I19" s="96">
        <v>0</v>
      </c>
    </row>
    <row r="20" spans="1:9" ht="47.25">
      <c r="A20" s="70" t="s">
        <v>164</v>
      </c>
      <c r="B20" s="94">
        <v>116</v>
      </c>
      <c r="C20" s="95">
        <v>122</v>
      </c>
      <c r="D20" s="96">
        <v>0</v>
      </c>
      <c r="E20" s="84">
        <v>0</v>
      </c>
      <c r="F20" s="96">
        <v>0</v>
      </c>
      <c r="G20" s="96">
        <v>0</v>
      </c>
      <c r="H20" s="96">
        <v>0</v>
      </c>
      <c r="I20" s="96">
        <v>0</v>
      </c>
    </row>
    <row r="21" spans="1:9" ht="15.75">
      <c r="A21" s="70" t="s">
        <v>82</v>
      </c>
      <c r="B21" s="94">
        <v>117</v>
      </c>
      <c r="C21" s="95"/>
      <c r="D21" s="96"/>
      <c r="E21" s="84">
        <v>0</v>
      </c>
      <c r="F21" s="96">
        <v>0</v>
      </c>
      <c r="G21" s="96">
        <v>0</v>
      </c>
      <c r="H21" s="96">
        <v>0</v>
      </c>
      <c r="I21" s="96">
        <v>0</v>
      </c>
    </row>
    <row r="22" spans="1:9" ht="77.25" customHeight="1">
      <c r="A22" s="60" t="s">
        <v>170</v>
      </c>
      <c r="B22" s="94">
        <v>120</v>
      </c>
      <c r="C22" s="95">
        <v>130</v>
      </c>
      <c r="D22" s="96">
        <f>E22+H22</f>
        <v>290640960</v>
      </c>
      <c r="E22" s="84">
        <f>E25+E26+E27</f>
        <v>226640960</v>
      </c>
      <c r="F22" s="96" t="s">
        <v>9</v>
      </c>
      <c r="G22" s="96" t="s">
        <v>9</v>
      </c>
      <c r="H22" s="96">
        <f>H23+H30+H34</f>
        <v>64000000</v>
      </c>
      <c r="I22" s="96" t="s">
        <v>9</v>
      </c>
    </row>
    <row r="23" spans="1:9" ht="15.75">
      <c r="A23" s="70" t="s">
        <v>1</v>
      </c>
      <c r="B23" s="180">
        <v>121</v>
      </c>
      <c r="C23" s="175">
        <v>131</v>
      </c>
      <c r="D23" s="176">
        <f>E23+H23</f>
        <v>282745960</v>
      </c>
      <c r="E23" s="171">
        <f>E25+E26+E27</f>
        <v>226640960</v>
      </c>
      <c r="F23" s="176" t="s">
        <v>9</v>
      </c>
      <c r="G23" s="176" t="s">
        <v>9</v>
      </c>
      <c r="H23" s="171">
        <f>H25+H29</f>
        <v>56105000</v>
      </c>
      <c r="I23" s="176" t="s">
        <v>9</v>
      </c>
    </row>
    <row r="24" spans="1:9" ht="63.75" customHeight="1">
      <c r="A24" s="70" t="s">
        <v>165</v>
      </c>
      <c r="B24" s="181"/>
      <c r="C24" s="175"/>
      <c r="D24" s="177"/>
      <c r="E24" s="171"/>
      <c r="F24" s="177"/>
      <c r="G24" s="177"/>
      <c r="H24" s="171"/>
      <c r="I24" s="177"/>
    </row>
    <row r="25" spans="1:9" ht="96.75" customHeight="1">
      <c r="A25" s="70" t="s">
        <v>150</v>
      </c>
      <c r="B25" s="100">
        <v>122</v>
      </c>
      <c r="C25" s="97">
        <v>131</v>
      </c>
      <c r="D25" s="98">
        <f>E25+H25</f>
        <v>145408545.11000001</v>
      </c>
      <c r="E25" s="90">
        <v>112853545.11</v>
      </c>
      <c r="F25" s="96" t="s">
        <v>9</v>
      </c>
      <c r="G25" s="96" t="s">
        <v>9</v>
      </c>
      <c r="H25" s="98">
        <v>32555000</v>
      </c>
      <c r="I25" s="96" t="s">
        <v>9</v>
      </c>
    </row>
    <row r="26" spans="1:9" ht="102" customHeight="1">
      <c r="A26" s="70" t="s">
        <v>151</v>
      </c>
      <c r="B26" s="94">
        <v>123</v>
      </c>
      <c r="C26" s="95">
        <v>131</v>
      </c>
      <c r="D26" s="96">
        <f>E26</f>
        <v>110417634.89</v>
      </c>
      <c r="E26" s="84">
        <v>110417634.89</v>
      </c>
      <c r="F26" s="96" t="s">
        <v>9</v>
      </c>
      <c r="G26" s="96" t="s">
        <v>9</v>
      </c>
      <c r="H26" s="96">
        <v>0</v>
      </c>
      <c r="I26" s="96" t="s">
        <v>9</v>
      </c>
    </row>
    <row r="27" spans="1:9" ht="156.75" customHeight="1">
      <c r="A27" s="70" t="s">
        <v>152</v>
      </c>
      <c r="B27" s="94">
        <v>124</v>
      </c>
      <c r="C27" s="95">
        <v>131</v>
      </c>
      <c r="D27" s="96">
        <f>E27</f>
        <v>3369780</v>
      </c>
      <c r="E27" s="84">
        <v>3369780</v>
      </c>
      <c r="F27" s="96" t="s">
        <v>9</v>
      </c>
      <c r="G27" s="96" t="s">
        <v>9</v>
      </c>
      <c r="H27" s="96">
        <v>0</v>
      </c>
      <c r="I27" s="96" t="s">
        <v>9</v>
      </c>
    </row>
    <row r="28" spans="1:9" ht="141" customHeight="1">
      <c r="A28" s="70" t="s">
        <v>154</v>
      </c>
      <c r="B28" s="94">
        <v>125</v>
      </c>
      <c r="C28" s="95">
        <v>131</v>
      </c>
      <c r="D28" s="96">
        <v>0</v>
      </c>
      <c r="E28" s="84">
        <v>0</v>
      </c>
      <c r="F28" s="96" t="s">
        <v>9</v>
      </c>
      <c r="G28" s="96" t="s">
        <v>9</v>
      </c>
      <c r="H28" s="96">
        <v>0</v>
      </c>
      <c r="I28" s="96" t="s">
        <v>9</v>
      </c>
    </row>
    <row r="29" spans="1:9" ht="160.5" customHeight="1">
      <c r="A29" s="70" t="s">
        <v>155</v>
      </c>
      <c r="B29" s="94">
        <v>126</v>
      </c>
      <c r="C29" s="95">
        <v>131</v>
      </c>
      <c r="D29" s="96">
        <f>H29</f>
        <v>23550000</v>
      </c>
      <c r="E29" s="84">
        <v>0</v>
      </c>
      <c r="F29" s="96" t="s">
        <v>9</v>
      </c>
      <c r="G29" s="96" t="s">
        <v>9</v>
      </c>
      <c r="H29" s="96">
        <f>8300000+12460000+2790000</f>
        <v>23550000</v>
      </c>
      <c r="I29" s="96" t="s">
        <v>9</v>
      </c>
    </row>
    <row r="30" spans="1:9" ht="47.25">
      <c r="A30" s="91" t="s">
        <v>166</v>
      </c>
      <c r="B30" s="94">
        <v>127</v>
      </c>
      <c r="C30" s="95">
        <v>134</v>
      </c>
      <c r="D30" s="96">
        <f>H30</f>
        <v>7065000</v>
      </c>
      <c r="E30" s="84">
        <v>0</v>
      </c>
      <c r="F30" s="96" t="s">
        <v>9</v>
      </c>
      <c r="G30" s="96" t="s">
        <v>9</v>
      </c>
      <c r="H30" s="96">
        <v>7065000</v>
      </c>
      <c r="I30" s="96" t="s">
        <v>9</v>
      </c>
    </row>
    <row r="31" spans="1:9" ht="96">
      <c r="A31" s="102" t="s">
        <v>211</v>
      </c>
      <c r="B31" s="94">
        <v>128</v>
      </c>
      <c r="C31" s="95">
        <v>134</v>
      </c>
      <c r="D31" s="96">
        <f>E31+F31+G31+H31+I31</f>
        <v>7065000</v>
      </c>
      <c r="E31" s="84">
        <v>0</v>
      </c>
      <c r="F31" s="96">
        <v>0</v>
      </c>
      <c r="G31" s="96">
        <v>0</v>
      </c>
      <c r="H31" s="96">
        <v>7065000</v>
      </c>
      <c r="I31" s="96">
        <v>0</v>
      </c>
    </row>
    <row r="32" spans="1:9" ht="15.75">
      <c r="A32" s="70"/>
      <c r="B32" s="94"/>
      <c r="C32" s="95"/>
      <c r="D32" s="96"/>
      <c r="E32" s="96"/>
      <c r="F32" s="96"/>
      <c r="G32" s="96"/>
      <c r="H32" s="96"/>
      <c r="I32" s="96"/>
    </row>
    <row r="33" spans="1:9" ht="15.75">
      <c r="A33" s="70"/>
      <c r="B33" s="94"/>
      <c r="C33" s="95"/>
      <c r="D33" s="96"/>
      <c r="E33" s="87"/>
      <c r="F33" s="96"/>
      <c r="G33" s="96"/>
      <c r="H33" s="96"/>
      <c r="I33" s="96"/>
    </row>
    <row r="34" spans="1:9" ht="63">
      <c r="A34" s="70" t="s">
        <v>167</v>
      </c>
      <c r="B34" s="94">
        <v>129</v>
      </c>
      <c r="C34" s="95">
        <v>135</v>
      </c>
      <c r="D34" s="96">
        <f>H34</f>
        <v>830000</v>
      </c>
      <c r="E34" s="87">
        <v>0</v>
      </c>
      <c r="F34" s="96" t="s">
        <v>81</v>
      </c>
      <c r="G34" s="96" t="s">
        <v>81</v>
      </c>
      <c r="H34" s="96">
        <v>830000</v>
      </c>
      <c r="I34" s="96" t="s">
        <v>81</v>
      </c>
    </row>
    <row r="35" spans="1:9" ht="60">
      <c r="A35" s="102" t="s">
        <v>212</v>
      </c>
      <c r="B35" s="94"/>
      <c r="C35" s="95">
        <v>135</v>
      </c>
      <c r="D35" s="96">
        <f t="shared" ref="D35:D37" si="0">H35</f>
        <v>480000</v>
      </c>
      <c r="E35" s="87">
        <v>0</v>
      </c>
      <c r="F35" s="96">
        <v>0</v>
      </c>
      <c r="G35" s="96">
        <v>0</v>
      </c>
      <c r="H35" s="96">
        <f>40000*12</f>
        <v>480000</v>
      </c>
      <c r="I35" s="96">
        <v>0</v>
      </c>
    </row>
    <row r="36" spans="1:9" ht="60">
      <c r="A36" s="102" t="s">
        <v>213</v>
      </c>
      <c r="B36" s="94"/>
      <c r="C36" s="95">
        <v>135</v>
      </c>
      <c r="D36" s="96">
        <f t="shared" si="0"/>
        <v>158000</v>
      </c>
      <c r="E36" s="87">
        <v>0</v>
      </c>
      <c r="F36" s="96">
        <v>0</v>
      </c>
      <c r="G36" s="96">
        <v>0</v>
      </c>
      <c r="H36" s="96">
        <v>158000</v>
      </c>
      <c r="I36" s="96">
        <v>0</v>
      </c>
    </row>
    <row r="37" spans="1:9" ht="48">
      <c r="A37" s="102" t="s">
        <v>214</v>
      </c>
      <c r="B37" s="94"/>
      <c r="C37" s="95">
        <v>135</v>
      </c>
      <c r="D37" s="96">
        <f t="shared" si="0"/>
        <v>192000</v>
      </c>
      <c r="E37" s="87">
        <v>0</v>
      </c>
      <c r="F37" s="96">
        <v>0</v>
      </c>
      <c r="G37" s="96">
        <v>0</v>
      </c>
      <c r="H37" s="96">
        <f>16000*12</f>
        <v>192000</v>
      </c>
      <c r="I37" s="96">
        <v>0</v>
      </c>
    </row>
    <row r="38" spans="1:9" ht="15.75">
      <c r="A38" s="70"/>
      <c r="B38" s="94"/>
      <c r="C38" s="95"/>
      <c r="D38" s="96"/>
      <c r="E38" s="84"/>
      <c r="F38" s="96"/>
      <c r="G38" s="96"/>
      <c r="H38" s="96"/>
      <c r="I38" s="96"/>
    </row>
    <row r="39" spans="1:9" ht="72" customHeight="1">
      <c r="A39" s="60" t="s">
        <v>168</v>
      </c>
      <c r="B39" s="94">
        <v>130</v>
      </c>
      <c r="C39" s="95">
        <v>140</v>
      </c>
      <c r="D39" s="96">
        <v>0</v>
      </c>
      <c r="E39" s="84" t="s">
        <v>9</v>
      </c>
      <c r="F39" s="96" t="s">
        <v>9</v>
      </c>
      <c r="G39" s="96" t="s">
        <v>9</v>
      </c>
      <c r="H39" s="96">
        <v>0</v>
      </c>
      <c r="I39" s="96" t="s">
        <v>9</v>
      </c>
    </row>
    <row r="40" spans="1:9" ht="15.75">
      <c r="A40" s="70" t="s">
        <v>1</v>
      </c>
      <c r="B40" s="174"/>
      <c r="C40" s="175"/>
      <c r="D40" s="171">
        <v>0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</row>
    <row r="41" spans="1:9" ht="15.75">
      <c r="A41" s="70"/>
      <c r="B41" s="174"/>
      <c r="C41" s="175"/>
      <c r="D41" s="171"/>
      <c r="E41" s="171"/>
      <c r="F41" s="171"/>
      <c r="G41" s="171"/>
      <c r="H41" s="171"/>
      <c r="I41" s="171"/>
    </row>
    <row r="42" spans="1:9" ht="78.75">
      <c r="A42" s="60" t="s">
        <v>171</v>
      </c>
      <c r="B42" s="94">
        <v>140</v>
      </c>
      <c r="C42" s="95">
        <v>150</v>
      </c>
      <c r="D42" s="96">
        <v>0</v>
      </c>
      <c r="E42" s="84" t="s">
        <v>9</v>
      </c>
      <c r="F42" s="96">
        <v>0</v>
      </c>
      <c r="G42" s="96">
        <v>0</v>
      </c>
      <c r="H42" s="96">
        <v>0</v>
      </c>
      <c r="I42" s="96">
        <v>0</v>
      </c>
    </row>
    <row r="43" spans="1:9" ht="15.75">
      <c r="A43" s="70" t="s">
        <v>1</v>
      </c>
      <c r="B43" s="174">
        <v>141</v>
      </c>
      <c r="C43" s="175">
        <v>152</v>
      </c>
      <c r="D43" s="171">
        <v>0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</row>
    <row r="44" spans="1:9" ht="35.25" customHeight="1">
      <c r="A44" s="70" t="s">
        <v>184</v>
      </c>
      <c r="B44" s="174"/>
      <c r="C44" s="175"/>
      <c r="D44" s="171"/>
      <c r="E44" s="171"/>
      <c r="F44" s="171"/>
      <c r="G44" s="171"/>
      <c r="H44" s="171"/>
      <c r="I44" s="171"/>
    </row>
    <row r="45" spans="1:9" ht="78.75">
      <c r="A45" s="60" t="s">
        <v>185</v>
      </c>
      <c r="B45" s="94">
        <v>150</v>
      </c>
      <c r="C45" s="95">
        <v>160</v>
      </c>
      <c r="D45" s="96">
        <v>0</v>
      </c>
      <c r="E45" s="89">
        <v>0</v>
      </c>
      <c r="F45" s="96">
        <v>0</v>
      </c>
      <c r="G45" s="96">
        <v>0</v>
      </c>
      <c r="H45" s="96">
        <v>0</v>
      </c>
      <c r="I45" s="96">
        <v>0</v>
      </c>
    </row>
    <row r="46" spans="1:9" ht="15.75">
      <c r="A46" s="70" t="s">
        <v>1</v>
      </c>
      <c r="B46" s="180">
        <v>151</v>
      </c>
      <c r="C46" s="182"/>
      <c r="D46" s="171">
        <v>0</v>
      </c>
      <c r="E46" s="171">
        <v>0</v>
      </c>
      <c r="F46" s="171">
        <v>0</v>
      </c>
      <c r="G46" s="171">
        <v>0</v>
      </c>
      <c r="H46" s="171">
        <v>0</v>
      </c>
      <c r="I46" s="171">
        <v>0</v>
      </c>
    </row>
    <row r="47" spans="1:9" ht="47.25">
      <c r="A47" s="70" t="s">
        <v>184</v>
      </c>
      <c r="B47" s="181"/>
      <c r="C47" s="183"/>
      <c r="D47" s="171"/>
      <c r="E47" s="171"/>
      <c r="F47" s="171"/>
      <c r="G47" s="171"/>
      <c r="H47" s="171"/>
      <c r="I47" s="171"/>
    </row>
    <row r="48" spans="1:9" ht="15.75">
      <c r="A48" s="70" t="s">
        <v>84</v>
      </c>
      <c r="B48" s="94">
        <v>152</v>
      </c>
      <c r="C48" s="95"/>
      <c r="D48" s="96">
        <v>0</v>
      </c>
      <c r="E48" s="89">
        <v>0</v>
      </c>
      <c r="F48" s="96">
        <v>0</v>
      </c>
      <c r="G48" s="96">
        <v>0</v>
      </c>
      <c r="H48" s="96">
        <v>0</v>
      </c>
      <c r="I48" s="96">
        <v>0</v>
      </c>
    </row>
    <row r="49" spans="1:110" ht="15.75">
      <c r="A49" s="70" t="s">
        <v>172</v>
      </c>
      <c r="B49" s="94">
        <v>160</v>
      </c>
      <c r="C49" s="95">
        <v>180</v>
      </c>
      <c r="D49" s="96">
        <f>F49</f>
        <v>21095550</v>
      </c>
      <c r="E49" s="84" t="s">
        <v>9</v>
      </c>
      <c r="F49" s="96">
        <f>F50+F52</f>
        <v>21095550</v>
      </c>
      <c r="G49" s="96">
        <f t="shared" ref="G49:I49" si="1">G50+G52</f>
        <v>0</v>
      </c>
      <c r="H49" s="96" t="s">
        <v>81</v>
      </c>
      <c r="I49" s="96">
        <f t="shared" si="1"/>
        <v>0</v>
      </c>
    </row>
    <row r="50" spans="1:110" ht="15.75">
      <c r="A50" s="70" t="s">
        <v>1</v>
      </c>
      <c r="B50" s="174">
        <v>161</v>
      </c>
      <c r="C50" s="175">
        <v>183</v>
      </c>
      <c r="D50" s="171">
        <f>E50+F50+G50+H50+I50</f>
        <v>21000000</v>
      </c>
      <c r="E50" s="171">
        <v>0</v>
      </c>
      <c r="F50" s="171">
        <v>21000000</v>
      </c>
      <c r="G50" s="171">
        <v>0</v>
      </c>
      <c r="H50" s="171">
        <v>0</v>
      </c>
      <c r="I50" s="171">
        <v>0</v>
      </c>
    </row>
    <row r="51" spans="1:110" ht="158.25" customHeight="1">
      <c r="A51" s="101" t="s">
        <v>205</v>
      </c>
      <c r="B51" s="174"/>
      <c r="C51" s="175"/>
      <c r="D51" s="171"/>
      <c r="E51" s="171"/>
      <c r="F51" s="171"/>
      <c r="G51" s="171"/>
      <c r="H51" s="171"/>
      <c r="I51" s="171"/>
    </row>
    <row r="52" spans="1:110" ht="135">
      <c r="A52" s="101" t="s">
        <v>206</v>
      </c>
      <c r="B52" s="94">
        <v>162</v>
      </c>
      <c r="C52" s="95">
        <v>183</v>
      </c>
      <c r="D52" s="96">
        <f>E52+F52+G52+H52+I52</f>
        <v>95550</v>
      </c>
      <c r="E52" s="84">
        <v>0</v>
      </c>
      <c r="F52" s="96">
        <v>95550</v>
      </c>
      <c r="G52" s="96">
        <v>0</v>
      </c>
      <c r="H52" s="96">
        <v>0</v>
      </c>
      <c r="I52" s="96">
        <v>0</v>
      </c>
    </row>
    <row r="53" spans="1:110" ht="15.75">
      <c r="A53" s="70"/>
      <c r="B53" s="94"/>
      <c r="C53" s="95"/>
      <c r="D53" s="96"/>
      <c r="E53" s="84"/>
      <c r="F53" s="96"/>
      <c r="G53" s="96"/>
      <c r="H53" s="96"/>
      <c r="I53" s="96"/>
    </row>
    <row r="54" spans="1:110" ht="48" customHeight="1">
      <c r="A54" s="70" t="s">
        <v>173</v>
      </c>
      <c r="B54" s="94">
        <v>170</v>
      </c>
      <c r="C54" s="95"/>
      <c r="D54" s="96">
        <v>0</v>
      </c>
      <c r="E54" s="84" t="s">
        <v>9</v>
      </c>
      <c r="F54" s="96" t="s">
        <v>9</v>
      </c>
      <c r="G54" s="96" t="s">
        <v>9</v>
      </c>
      <c r="H54" s="96">
        <v>0</v>
      </c>
      <c r="I54" s="96" t="s">
        <v>9</v>
      </c>
    </row>
    <row r="55" spans="1:110" ht="15.75">
      <c r="A55" s="70" t="s">
        <v>1</v>
      </c>
      <c r="B55" s="174">
        <v>171</v>
      </c>
      <c r="C55" s="175"/>
      <c r="D55" s="171">
        <v>0</v>
      </c>
      <c r="E55" s="171">
        <v>0</v>
      </c>
      <c r="F55" s="171">
        <v>0</v>
      </c>
      <c r="G55" s="171">
        <v>0</v>
      </c>
      <c r="H55" s="171">
        <v>0</v>
      </c>
      <c r="I55" s="171">
        <v>0</v>
      </c>
    </row>
    <row r="56" spans="1:110" ht="15.75">
      <c r="A56" s="70"/>
      <c r="B56" s="174"/>
      <c r="C56" s="175"/>
      <c r="D56" s="171"/>
      <c r="E56" s="171"/>
      <c r="F56" s="171"/>
      <c r="G56" s="171"/>
      <c r="H56" s="171"/>
      <c r="I56" s="171"/>
    </row>
    <row r="57" spans="1:110" ht="15.75">
      <c r="A57" s="70"/>
      <c r="B57" s="94"/>
      <c r="C57" s="95"/>
      <c r="D57" s="96"/>
      <c r="E57" s="87"/>
      <c r="F57" s="96"/>
      <c r="G57" s="96"/>
      <c r="H57" s="96"/>
      <c r="I57" s="96"/>
    </row>
    <row r="58" spans="1:110" ht="47.25">
      <c r="A58" s="70" t="s">
        <v>215</v>
      </c>
      <c r="B58" s="94">
        <v>180</v>
      </c>
      <c r="C58" s="95">
        <v>400</v>
      </c>
      <c r="D58" s="96">
        <v>5406.4</v>
      </c>
      <c r="E58" s="96">
        <v>0</v>
      </c>
      <c r="F58" s="96">
        <v>0</v>
      </c>
      <c r="G58" s="96">
        <v>0</v>
      </c>
      <c r="H58" s="96">
        <v>5406.4</v>
      </c>
      <c r="I58" s="96">
        <v>0</v>
      </c>
    </row>
    <row r="59" spans="1:110" ht="15.75">
      <c r="A59" s="70" t="s">
        <v>1</v>
      </c>
      <c r="B59" s="180">
        <v>181</v>
      </c>
      <c r="C59" s="180">
        <v>440</v>
      </c>
      <c r="D59" s="184">
        <v>5406.4</v>
      </c>
      <c r="E59" s="184">
        <v>0</v>
      </c>
      <c r="F59" s="184">
        <v>0</v>
      </c>
      <c r="G59" s="184">
        <v>0</v>
      </c>
      <c r="H59" s="184">
        <v>5406.4</v>
      </c>
      <c r="I59" s="184">
        <v>0</v>
      </c>
    </row>
    <row r="60" spans="1:110" ht="63">
      <c r="A60" s="70" t="s">
        <v>216</v>
      </c>
      <c r="B60" s="181"/>
      <c r="C60" s="181"/>
      <c r="D60" s="185"/>
      <c r="E60" s="185"/>
      <c r="F60" s="185"/>
      <c r="G60" s="185"/>
      <c r="H60" s="185"/>
      <c r="I60" s="185"/>
    </row>
    <row r="61" spans="1:110" ht="15.75">
      <c r="A61" s="70"/>
      <c r="B61" s="94"/>
      <c r="C61" s="95"/>
      <c r="D61" s="96"/>
      <c r="E61" s="84"/>
      <c r="F61" s="96"/>
      <c r="G61" s="96"/>
      <c r="H61" s="96"/>
      <c r="I61" s="96"/>
    </row>
    <row r="62" spans="1:110" s="11" customFormat="1" ht="31.5" customHeight="1">
      <c r="A62" s="60" t="s">
        <v>10</v>
      </c>
      <c r="B62" s="94">
        <v>200</v>
      </c>
      <c r="C62" s="95" t="s">
        <v>9</v>
      </c>
      <c r="D62" s="12">
        <f>D63+D70+D76+D80+D99</f>
        <v>324463094.06</v>
      </c>
      <c r="E62" s="12">
        <f>E63+E80+E99</f>
        <v>226640960</v>
      </c>
      <c r="F62" s="12">
        <v>25095550</v>
      </c>
      <c r="G62" s="12">
        <v>0</v>
      </c>
      <c r="H62" s="12">
        <f>H63+H70+H76+H80+H99</f>
        <v>72726584.060000002</v>
      </c>
      <c r="I62" s="12">
        <v>0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</row>
    <row r="63" spans="1:110" ht="50.25" customHeight="1">
      <c r="A63" s="60" t="s">
        <v>90</v>
      </c>
      <c r="B63" s="94">
        <v>210</v>
      </c>
      <c r="C63" s="95">
        <v>110</v>
      </c>
      <c r="D63" s="96">
        <f>E63+H63</f>
        <v>246483711.78</v>
      </c>
      <c r="E63" s="84">
        <f>E64</f>
        <v>219535290</v>
      </c>
      <c r="F63" s="96">
        <v>0</v>
      </c>
      <c r="G63" s="96">
        <v>0</v>
      </c>
      <c r="H63" s="96">
        <f>H64+H68</f>
        <v>26948421.780000001</v>
      </c>
      <c r="I63" s="96">
        <v>0</v>
      </c>
    </row>
    <row r="64" spans="1:110" ht="17.25" customHeight="1">
      <c r="A64" s="60" t="s">
        <v>1</v>
      </c>
      <c r="B64" s="174">
        <v>211</v>
      </c>
      <c r="C64" s="175">
        <v>110</v>
      </c>
      <c r="D64" s="171">
        <f>E64+H64</f>
        <v>246457251.78</v>
      </c>
      <c r="E64" s="171">
        <f>E66+E67</f>
        <v>219535290</v>
      </c>
      <c r="F64" s="171">
        <v>0</v>
      </c>
      <c r="G64" s="171">
        <v>0</v>
      </c>
      <c r="H64" s="171">
        <f>H66+H67</f>
        <v>26921961.780000001</v>
      </c>
      <c r="I64" s="171">
        <v>0</v>
      </c>
    </row>
    <row r="65" spans="1:110" ht="79.5" customHeight="1">
      <c r="A65" s="60" t="s">
        <v>107</v>
      </c>
      <c r="B65" s="174"/>
      <c r="C65" s="175"/>
      <c r="D65" s="171"/>
      <c r="E65" s="171"/>
      <c r="F65" s="171"/>
      <c r="G65" s="171"/>
      <c r="H65" s="171"/>
      <c r="I65" s="171"/>
    </row>
    <row r="66" spans="1:110" s="9" customFormat="1" ht="35.25" customHeight="1">
      <c r="A66" s="8" t="s">
        <v>44</v>
      </c>
      <c r="B66" s="111">
        <v>212</v>
      </c>
      <c r="C66" s="88">
        <v>111</v>
      </c>
      <c r="D66" s="86">
        <f>E66+H66</f>
        <v>189291290</v>
      </c>
      <c r="E66" s="13">
        <v>168613900</v>
      </c>
      <c r="F66" s="86">
        <v>0</v>
      </c>
      <c r="G66" s="86">
        <v>0</v>
      </c>
      <c r="H66" s="86">
        <f>20477390+200000</f>
        <v>20677390</v>
      </c>
      <c r="I66" s="86">
        <v>0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</row>
    <row r="67" spans="1:110" s="9" customFormat="1" ht="47.25">
      <c r="A67" s="8" t="s">
        <v>174</v>
      </c>
      <c r="B67" s="111">
        <v>213</v>
      </c>
      <c r="C67" s="88">
        <v>119</v>
      </c>
      <c r="D67" s="86">
        <f>E67+H67</f>
        <v>57165961.780000001</v>
      </c>
      <c r="E67" s="13">
        <v>50921390</v>
      </c>
      <c r="F67" s="86">
        <v>0</v>
      </c>
      <c r="G67" s="86">
        <v>0</v>
      </c>
      <c r="H67" s="86">
        <v>6244571.7800000003</v>
      </c>
      <c r="I67" s="86">
        <v>0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</row>
    <row r="68" spans="1:110" ht="63">
      <c r="A68" s="60" t="s">
        <v>175</v>
      </c>
      <c r="B68" s="94">
        <v>214</v>
      </c>
      <c r="C68" s="95">
        <v>112</v>
      </c>
      <c r="D68" s="96">
        <f>H68</f>
        <v>26460</v>
      </c>
      <c r="E68" s="84">
        <v>0</v>
      </c>
      <c r="F68" s="96">
        <v>0</v>
      </c>
      <c r="G68" s="96">
        <v>0</v>
      </c>
      <c r="H68" s="96">
        <v>26460</v>
      </c>
      <c r="I68" s="96">
        <v>0</v>
      </c>
    </row>
    <row r="69" spans="1:110" s="7" customFormat="1" ht="47.25">
      <c r="A69" s="75" t="s">
        <v>217</v>
      </c>
      <c r="B69" s="111">
        <v>215</v>
      </c>
      <c r="C69" s="88">
        <v>112</v>
      </c>
      <c r="D69" s="86">
        <f>H69</f>
        <v>26460</v>
      </c>
      <c r="E69" s="86">
        <v>0</v>
      </c>
      <c r="F69" s="86">
        <v>0</v>
      </c>
      <c r="G69" s="86">
        <v>0</v>
      </c>
      <c r="H69" s="86">
        <v>26460</v>
      </c>
      <c r="I69" s="86">
        <v>0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</row>
    <row r="70" spans="1:110" ht="63">
      <c r="A70" s="60" t="s">
        <v>176</v>
      </c>
      <c r="B70" s="94">
        <v>220</v>
      </c>
      <c r="C70" s="95">
        <v>300</v>
      </c>
      <c r="D70" s="96">
        <f>D71+D73</f>
        <v>340000</v>
      </c>
      <c r="E70" s="84">
        <v>0</v>
      </c>
      <c r="F70" s="96">
        <v>0</v>
      </c>
      <c r="G70" s="96">
        <v>0</v>
      </c>
      <c r="H70" s="96">
        <f>H71+H73</f>
        <v>340000</v>
      </c>
      <c r="I70" s="96">
        <v>0</v>
      </c>
    </row>
    <row r="71" spans="1:110" ht="15.75" customHeight="1">
      <c r="A71" s="70" t="s">
        <v>1</v>
      </c>
      <c r="B71" s="174">
        <v>221</v>
      </c>
      <c r="C71" s="175"/>
      <c r="D71" s="171">
        <v>0</v>
      </c>
      <c r="E71" s="171">
        <v>0</v>
      </c>
      <c r="F71" s="171">
        <v>0</v>
      </c>
      <c r="G71" s="171">
        <v>0</v>
      </c>
      <c r="H71" s="171">
        <v>0</v>
      </c>
      <c r="I71" s="171">
        <v>0</v>
      </c>
    </row>
    <row r="72" spans="1:110" s="10" customFormat="1" ht="31.5">
      <c r="A72" s="60" t="s">
        <v>83</v>
      </c>
      <c r="B72" s="174"/>
      <c r="C72" s="175"/>
      <c r="D72" s="171"/>
      <c r="E72" s="171"/>
      <c r="F72" s="171"/>
      <c r="G72" s="171"/>
      <c r="H72" s="171"/>
      <c r="I72" s="17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</row>
    <row r="73" spans="1:110" s="10" customFormat="1" ht="63">
      <c r="A73" s="60" t="s">
        <v>51</v>
      </c>
      <c r="B73" s="94">
        <v>222</v>
      </c>
      <c r="C73" s="95">
        <v>321</v>
      </c>
      <c r="D73" s="96">
        <v>340000</v>
      </c>
      <c r="E73" s="96">
        <v>0</v>
      </c>
      <c r="F73" s="96">
        <v>0</v>
      </c>
      <c r="G73" s="96">
        <v>0</v>
      </c>
      <c r="H73" s="96">
        <v>340000</v>
      </c>
      <c r="I73" s="96">
        <v>0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</row>
    <row r="74" spans="1:110" s="10" customFormat="1" ht="34.5" customHeight="1">
      <c r="A74" s="70" t="s">
        <v>177</v>
      </c>
      <c r="B74" s="94">
        <v>223</v>
      </c>
      <c r="C74" s="95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</row>
    <row r="75" spans="1:110" s="10" customFormat="1" ht="15.75" customHeight="1">
      <c r="A75" s="70"/>
      <c r="B75" s="94"/>
      <c r="C75" s="95"/>
      <c r="D75" s="96"/>
      <c r="E75" s="96"/>
      <c r="F75" s="96"/>
      <c r="G75" s="96"/>
      <c r="H75" s="96"/>
      <c r="I75" s="96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</row>
    <row r="76" spans="1:110" s="10" customFormat="1" ht="34.5" customHeight="1">
      <c r="A76" s="91" t="s">
        <v>218</v>
      </c>
      <c r="B76" s="112">
        <v>225</v>
      </c>
      <c r="C76" s="107">
        <v>830</v>
      </c>
      <c r="D76" s="108">
        <f>E76+F76+G76+H76+I76</f>
        <v>12391.8</v>
      </c>
      <c r="E76" s="108">
        <v>0</v>
      </c>
      <c r="F76" s="108">
        <v>0</v>
      </c>
      <c r="G76" s="108">
        <v>0</v>
      </c>
      <c r="H76" s="108">
        <v>12391.8</v>
      </c>
      <c r="I76" s="108">
        <v>0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</row>
    <row r="77" spans="1:110" s="10" customFormat="1" ht="34.5" customHeight="1">
      <c r="A77" s="109" t="s">
        <v>1</v>
      </c>
      <c r="B77" s="186">
        <v>226</v>
      </c>
      <c r="C77" s="188">
        <v>831</v>
      </c>
      <c r="D77" s="188">
        <f>H77</f>
        <v>12391.8</v>
      </c>
      <c r="E77" s="188">
        <v>0</v>
      </c>
      <c r="F77" s="188">
        <v>0</v>
      </c>
      <c r="G77" s="188">
        <v>0</v>
      </c>
      <c r="H77" s="188">
        <v>12391.8</v>
      </c>
      <c r="I77" s="188">
        <v>0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</row>
    <row r="78" spans="1:110" ht="76.5">
      <c r="A78" s="109" t="s">
        <v>219</v>
      </c>
      <c r="B78" s="187"/>
      <c r="C78" s="189"/>
      <c r="D78" s="189"/>
      <c r="E78" s="189"/>
      <c r="F78" s="189"/>
      <c r="G78" s="189"/>
      <c r="H78" s="189"/>
      <c r="I78" s="189"/>
    </row>
    <row r="79" spans="1:110">
      <c r="A79" s="109"/>
      <c r="B79" s="113"/>
      <c r="C79" s="110"/>
      <c r="D79" s="110"/>
      <c r="E79" s="110"/>
      <c r="F79" s="110"/>
      <c r="G79" s="110"/>
      <c r="H79" s="110"/>
      <c r="I79" s="110"/>
    </row>
    <row r="80" spans="1:110" ht="49.5" customHeight="1">
      <c r="A80" s="60" t="s">
        <v>89</v>
      </c>
      <c r="B80" s="94">
        <v>230</v>
      </c>
      <c r="C80" s="95">
        <v>850</v>
      </c>
      <c r="D80" s="96">
        <f>E80+H80</f>
        <v>6144258</v>
      </c>
      <c r="E80" s="84">
        <f>E81+E83+E84</f>
        <v>3369780</v>
      </c>
      <c r="F80" s="96">
        <v>0</v>
      </c>
      <c r="G80" s="96">
        <v>0</v>
      </c>
      <c r="H80" s="96">
        <f>H81+H83+H84+H85+H87</f>
        <v>2774478</v>
      </c>
      <c r="I80" s="96">
        <v>0</v>
      </c>
    </row>
    <row r="81" spans="1:110" ht="15.75" customHeight="1">
      <c r="A81" s="60" t="s">
        <v>1</v>
      </c>
      <c r="B81" s="174">
        <v>231</v>
      </c>
      <c r="C81" s="178">
        <v>851</v>
      </c>
      <c r="D81" s="171">
        <f>E81+H81</f>
        <v>5466414</v>
      </c>
      <c r="E81" s="179">
        <v>3021029</v>
      </c>
      <c r="F81" s="171">
        <v>0</v>
      </c>
      <c r="G81" s="171">
        <v>0</v>
      </c>
      <c r="H81" s="179">
        <v>2445385</v>
      </c>
      <c r="I81" s="171">
        <v>0</v>
      </c>
    </row>
    <row r="82" spans="1:110" s="7" customFormat="1" ht="31.5">
      <c r="A82" s="8" t="s">
        <v>46</v>
      </c>
      <c r="B82" s="174"/>
      <c r="C82" s="178"/>
      <c r="D82" s="171"/>
      <c r="E82" s="179"/>
      <c r="F82" s="171"/>
      <c r="G82" s="171"/>
      <c r="H82" s="179"/>
      <c r="I82" s="171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</row>
    <row r="83" spans="1:110" s="7" customFormat="1" ht="30" customHeight="1">
      <c r="A83" s="8" t="s">
        <v>45</v>
      </c>
      <c r="B83" s="111">
        <v>232</v>
      </c>
      <c r="C83" s="88">
        <v>851</v>
      </c>
      <c r="D83" s="86">
        <f>E83+H83</f>
        <v>583828</v>
      </c>
      <c r="E83" s="86">
        <v>332782</v>
      </c>
      <c r="F83" s="86">
        <v>0</v>
      </c>
      <c r="G83" s="86">
        <v>0</v>
      </c>
      <c r="H83" s="86">
        <v>251046</v>
      </c>
      <c r="I83" s="86">
        <v>0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</row>
    <row r="84" spans="1:110" s="7" customFormat="1" ht="39.75" customHeight="1">
      <c r="A84" s="8" t="s">
        <v>156</v>
      </c>
      <c r="B84" s="111">
        <v>233</v>
      </c>
      <c r="C84" s="88">
        <v>852</v>
      </c>
      <c r="D84" s="86">
        <f>E84+H84</f>
        <v>28016</v>
      </c>
      <c r="E84" s="86">
        <v>15969</v>
      </c>
      <c r="F84" s="86">
        <v>0</v>
      </c>
      <c r="G84" s="86">
        <v>0</v>
      </c>
      <c r="H84" s="86">
        <v>12047</v>
      </c>
      <c r="I84" s="86">
        <v>0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</row>
    <row r="85" spans="1:110" s="7" customFormat="1" ht="33" customHeight="1">
      <c r="A85" s="8" t="s">
        <v>106</v>
      </c>
      <c r="B85" s="111">
        <v>234</v>
      </c>
      <c r="C85" s="88">
        <v>852</v>
      </c>
      <c r="D85" s="86">
        <f>E85+H85</f>
        <v>65000</v>
      </c>
      <c r="E85" s="86">
        <v>0</v>
      </c>
      <c r="F85" s="86">
        <v>0</v>
      </c>
      <c r="G85" s="86">
        <v>0</v>
      </c>
      <c r="H85" s="86">
        <v>65000</v>
      </c>
      <c r="I85" s="86">
        <v>0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</row>
    <row r="86" spans="1:110" s="7" customFormat="1" ht="63">
      <c r="A86" s="8" t="s">
        <v>47</v>
      </c>
      <c r="B86" s="111">
        <v>235</v>
      </c>
      <c r="C86" s="88">
        <v>853</v>
      </c>
      <c r="D86" s="86">
        <v>0</v>
      </c>
      <c r="E86" s="86">
        <v>0</v>
      </c>
      <c r="F86" s="86">
        <v>0</v>
      </c>
      <c r="G86" s="86">
        <v>0</v>
      </c>
      <c r="H86" s="86">
        <v>0</v>
      </c>
      <c r="I86" s="86">
        <v>0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</row>
    <row r="87" spans="1:110" s="7" customFormat="1" ht="31.5">
      <c r="A87" s="8" t="s">
        <v>157</v>
      </c>
      <c r="B87" s="111">
        <v>236</v>
      </c>
      <c r="C87" s="88">
        <v>853</v>
      </c>
      <c r="D87" s="86">
        <f>H87</f>
        <v>1000</v>
      </c>
      <c r="E87" s="86">
        <v>0</v>
      </c>
      <c r="F87" s="86">
        <v>0</v>
      </c>
      <c r="G87" s="86">
        <v>0</v>
      </c>
      <c r="H87" s="86">
        <v>1000</v>
      </c>
      <c r="I87" s="86">
        <v>0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</row>
    <row r="88" spans="1:110" s="7" customFormat="1" ht="15.75">
      <c r="A88" s="71" t="s">
        <v>84</v>
      </c>
      <c r="B88" s="111">
        <v>237</v>
      </c>
      <c r="C88" s="88">
        <v>853</v>
      </c>
      <c r="D88" s="86">
        <v>0</v>
      </c>
      <c r="E88" s="86">
        <v>0</v>
      </c>
      <c r="F88" s="86">
        <v>0</v>
      </c>
      <c r="G88" s="86">
        <v>0</v>
      </c>
      <c r="H88" s="86">
        <v>0</v>
      </c>
      <c r="I88" s="86">
        <v>0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</row>
    <row r="89" spans="1:110" s="7" customFormat="1" ht="15.75">
      <c r="A89" s="71" t="s">
        <v>84</v>
      </c>
      <c r="B89" s="111">
        <v>238</v>
      </c>
      <c r="C89" s="88">
        <v>853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</row>
    <row r="90" spans="1:110" ht="48.75" customHeight="1">
      <c r="A90" s="70" t="s">
        <v>88</v>
      </c>
      <c r="B90" s="94">
        <v>240</v>
      </c>
      <c r="C90" s="95"/>
      <c r="D90" s="96">
        <v>0</v>
      </c>
      <c r="E90" s="84">
        <v>0</v>
      </c>
      <c r="F90" s="96">
        <v>0</v>
      </c>
      <c r="G90" s="96">
        <v>0</v>
      </c>
      <c r="H90" s="96">
        <v>0</v>
      </c>
      <c r="I90" s="96">
        <v>0</v>
      </c>
    </row>
    <row r="91" spans="1:110" ht="15.75" customHeight="1">
      <c r="A91" s="60" t="s">
        <v>1</v>
      </c>
      <c r="B91" s="174">
        <v>241</v>
      </c>
      <c r="C91" s="175"/>
      <c r="D91" s="171">
        <v>0</v>
      </c>
      <c r="E91" s="171">
        <v>0</v>
      </c>
      <c r="F91" s="171">
        <v>0</v>
      </c>
      <c r="G91" s="171">
        <v>0</v>
      </c>
      <c r="H91" s="171">
        <v>0</v>
      </c>
      <c r="I91" s="171">
        <v>0</v>
      </c>
    </row>
    <row r="92" spans="1:110" s="7" customFormat="1" ht="15.75">
      <c r="A92" s="8" t="s">
        <v>85</v>
      </c>
      <c r="B92" s="174"/>
      <c r="C92" s="175"/>
      <c r="D92" s="171"/>
      <c r="E92" s="171"/>
      <c r="F92" s="171"/>
      <c r="G92" s="171"/>
      <c r="H92" s="171"/>
      <c r="I92" s="17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</row>
    <row r="93" spans="1:110" ht="15.75">
      <c r="A93" s="8"/>
      <c r="B93" s="94">
        <v>242</v>
      </c>
      <c r="C93" s="95"/>
      <c r="D93" s="96">
        <v>0</v>
      </c>
      <c r="E93" s="84">
        <v>0</v>
      </c>
      <c r="F93" s="96">
        <v>0</v>
      </c>
      <c r="G93" s="96">
        <v>0</v>
      </c>
      <c r="H93" s="96">
        <v>0</v>
      </c>
      <c r="I93" s="96">
        <v>0</v>
      </c>
    </row>
    <row r="94" spans="1:110" ht="82.5" customHeight="1">
      <c r="A94" s="60" t="s">
        <v>87</v>
      </c>
      <c r="B94" s="94">
        <v>250</v>
      </c>
      <c r="C94" s="95"/>
      <c r="D94" s="96">
        <v>0</v>
      </c>
      <c r="E94" s="84">
        <v>0</v>
      </c>
      <c r="F94" s="96">
        <v>0</v>
      </c>
      <c r="G94" s="96">
        <v>0</v>
      </c>
      <c r="H94" s="96">
        <v>0</v>
      </c>
      <c r="I94" s="96">
        <v>0</v>
      </c>
    </row>
    <row r="95" spans="1:110" ht="15.75" customHeight="1">
      <c r="A95" s="60" t="s">
        <v>1</v>
      </c>
      <c r="B95" s="174">
        <v>251</v>
      </c>
      <c r="C95" s="175"/>
      <c r="D95" s="171">
        <v>0</v>
      </c>
      <c r="E95" s="171">
        <v>0</v>
      </c>
      <c r="F95" s="171">
        <v>0</v>
      </c>
      <c r="G95" s="171">
        <v>0</v>
      </c>
      <c r="H95" s="171">
        <v>0</v>
      </c>
      <c r="I95" s="171">
        <v>0</v>
      </c>
    </row>
    <row r="96" spans="1:110" s="10" customFormat="1" ht="15.75">
      <c r="A96" s="8" t="s">
        <v>85</v>
      </c>
      <c r="B96" s="174"/>
      <c r="C96" s="175"/>
      <c r="D96" s="171"/>
      <c r="E96" s="171"/>
      <c r="F96" s="171"/>
      <c r="G96" s="171"/>
      <c r="H96" s="171"/>
      <c r="I96" s="17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</row>
    <row r="97" spans="1:110" s="10" customFormat="1" ht="15.75">
      <c r="A97" s="8"/>
      <c r="B97" s="94"/>
      <c r="C97" s="95"/>
      <c r="D97" s="96"/>
      <c r="E97" s="14"/>
      <c r="F97" s="96"/>
      <c r="G97" s="96"/>
      <c r="H97" s="96"/>
      <c r="I97" s="96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</row>
    <row r="98" spans="1:110" s="10" customFormat="1" ht="15.75">
      <c r="A98" s="8"/>
      <c r="B98" s="94"/>
      <c r="C98" s="95"/>
      <c r="D98" s="96"/>
      <c r="E98" s="14"/>
      <c r="F98" s="96"/>
      <c r="G98" s="96"/>
      <c r="H98" s="96"/>
      <c r="I98" s="96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</row>
    <row r="99" spans="1:110" ht="47.25" customHeight="1">
      <c r="A99" s="70" t="s">
        <v>86</v>
      </c>
      <c r="B99" s="94">
        <v>260</v>
      </c>
      <c r="C99" s="95">
        <v>240</v>
      </c>
      <c r="D99" s="96">
        <f>E99+F99+G99+H99+I99</f>
        <v>71482732.480000004</v>
      </c>
      <c r="E99" s="84">
        <f>E103</f>
        <v>3735890</v>
      </c>
      <c r="F99" s="96">
        <v>25095550</v>
      </c>
      <c r="G99" s="96">
        <v>0</v>
      </c>
      <c r="H99" s="96">
        <f>H100+H102+H103+H104+H105+H106+H107+H108+H109+H110+H111+H112+H113+H114+H115+H116</f>
        <v>42651292.480000004</v>
      </c>
      <c r="I99" s="96">
        <v>0</v>
      </c>
    </row>
    <row r="100" spans="1:110" ht="15.75" customHeight="1">
      <c r="A100" s="70" t="s">
        <v>1</v>
      </c>
      <c r="B100" s="174">
        <v>261</v>
      </c>
      <c r="C100" s="175">
        <v>244</v>
      </c>
      <c r="D100" s="176">
        <f>E100+F100+G100+H100+I100</f>
        <v>580322</v>
      </c>
      <c r="E100" s="171">
        <v>0</v>
      </c>
      <c r="F100" s="171">
        <v>0</v>
      </c>
      <c r="G100" s="171">
        <v>0</v>
      </c>
      <c r="H100" s="171">
        <v>580322</v>
      </c>
      <c r="I100" s="171">
        <v>0</v>
      </c>
    </row>
    <row r="101" spans="1:110" s="10" customFormat="1" ht="15.75">
      <c r="A101" s="70" t="s">
        <v>48</v>
      </c>
      <c r="B101" s="174"/>
      <c r="C101" s="175"/>
      <c r="D101" s="177"/>
      <c r="E101" s="171"/>
      <c r="F101" s="171"/>
      <c r="G101" s="171"/>
      <c r="H101" s="171"/>
      <c r="I101" s="17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</row>
    <row r="102" spans="1:110" s="15" customFormat="1" ht="31.5">
      <c r="A102" s="70" t="s">
        <v>49</v>
      </c>
      <c r="B102" s="94">
        <v>262</v>
      </c>
      <c r="C102" s="95">
        <v>244</v>
      </c>
      <c r="D102" s="96">
        <f t="shared" ref="D102:D115" si="2">E102+F102+G102+H102+I102</f>
        <v>200000</v>
      </c>
      <c r="E102" s="96">
        <v>0</v>
      </c>
      <c r="F102" s="96">
        <v>0</v>
      </c>
      <c r="G102" s="96">
        <v>0</v>
      </c>
      <c r="H102" s="96">
        <v>200000</v>
      </c>
      <c r="I102" s="96">
        <v>0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</row>
    <row r="103" spans="1:110" s="15" customFormat="1" ht="31.5">
      <c r="A103" s="70" t="s">
        <v>161</v>
      </c>
      <c r="B103" s="94">
        <v>263</v>
      </c>
      <c r="C103" s="95">
        <v>244</v>
      </c>
      <c r="D103" s="96">
        <f t="shared" si="2"/>
        <v>13234867</v>
      </c>
      <c r="E103" s="96">
        <v>3735890</v>
      </c>
      <c r="F103" s="96">
        <v>0</v>
      </c>
      <c r="G103" s="96">
        <v>0</v>
      </c>
      <c r="H103" s="96">
        <v>9498977</v>
      </c>
      <c r="I103" s="96">
        <v>0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</row>
    <row r="104" spans="1:110" s="15" customFormat="1" ht="47.25">
      <c r="A104" s="60" t="s">
        <v>50</v>
      </c>
      <c r="B104" s="94">
        <v>264</v>
      </c>
      <c r="C104" s="95">
        <v>244</v>
      </c>
      <c r="D104" s="96">
        <f t="shared" si="2"/>
        <v>1117794.52</v>
      </c>
      <c r="E104" s="96">
        <v>0</v>
      </c>
      <c r="F104" s="96">
        <v>0</v>
      </c>
      <c r="G104" s="96">
        <v>0</v>
      </c>
      <c r="H104" s="96">
        <f>1117794.52</f>
        <v>1117794.52</v>
      </c>
      <c r="I104" s="96">
        <v>0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</row>
    <row r="105" spans="1:110" s="15" customFormat="1" ht="47.25">
      <c r="A105" s="60" t="s">
        <v>91</v>
      </c>
      <c r="B105" s="94">
        <v>265</v>
      </c>
      <c r="C105" s="95">
        <v>244</v>
      </c>
      <c r="D105" s="96">
        <f t="shared" si="2"/>
        <v>3877000</v>
      </c>
      <c r="E105" s="96">
        <v>0</v>
      </c>
      <c r="F105" s="96">
        <v>0</v>
      </c>
      <c r="G105" s="96">
        <v>0</v>
      </c>
      <c r="H105" s="96">
        <v>3877000</v>
      </c>
      <c r="I105" s="96">
        <v>0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</row>
    <row r="106" spans="1:110" s="15" customFormat="1" ht="36.75" customHeight="1">
      <c r="A106" s="81" t="s">
        <v>148</v>
      </c>
      <c r="B106" s="94">
        <v>266</v>
      </c>
      <c r="C106" s="95">
        <v>244</v>
      </c>
      <c r="D106" s="96">
        <f t="shared" si="2"/>
        <v>10350000</v>
      </c>
      <c r="E106" s="96">
        <v>0</v>
      </c>
      <c r="F106" s="96">
        <v>0</v>
      </c>
      <c r="G106" s="96">
        <v>0</v>
      </c>
      <c r="H106" s="96">
        <v>10350000</v>
      </c>
      <c r="I106" s="96">
        <v>0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</row>
    <row r="107" spans="1:110" s="15" customFormat="1" ht="15.75">
      <c r="A107" s="60" t="s">
        <v>178</v>
      </c>
      <c r="B107" s="114">
        <v>267</v>
      </c>
      <c r="C107" s="95">
        <v>244</v>
      </c>
      <c r="D107" s="96">
        <f t="shared" si="2"/>
        <v>38411</v>
      </c>
      <c r="E107" s="96">
        <v>0</v>
      </c>
      <c r="F107" s="96">
        <v>0</v>
      </c>
      <c r="G107" s="96">
        <v>0</v>
      </c>
      <c r="H107" s="96">
        <v>38411</v>
      </c>
      <c r="I107" s="96">
        <v>0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</row>
    <row r="108" spans="1:110" s="15" customFormat="1" ht="63">
      <c r="A108" s="60" t="s">
        <v>179</v>
      </c>
      <c r="B108" s="114">
        <v>268</v>
      </c>
      <c r="C108" s="95">
        <v>244</v>
      </c>
      <c r="D108" s="96">
        <f t="shared" si="2"/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</row>
    <row r="109" spans="1:110" s="15" customFormat="1" ht="63">
      <c r="A109" s="60" t="s">
        <v>180</v>
      </c>
      <c r="B109" s="114">
        <v>269</v>
      </c>
      <c r="C109" s="95">
        <v>244</v>
      </c>
      <c r="D109" s="96">
        <f t="shared" si="2"/>
        <v>119979.48</v>
      </c>
      <c r="E109" s="96">
        <v>0</v>
      </c>
      <c r="F109" s="96">
        <v>0</v>
      </c>
      <c r="G109" s="96">
        <v>0</v>
      </c>
      <c r="H109" s="96">
        <v>119979.48</v>
      </c>
      <c r="I109" s="96">
        <v>0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</row>
    <row r="110" spans="1:110" s="15" customFormat="1" ht="15.75">
      <c r="A110" s="81" t="s">
        <v>149</v>
      </c>
      <c r="B110" s="114">
        <v>270</v>
      </c>
      <c r="C110" s="95">
        <v>244</v>
      </c>
      <c r="D110" s="96">
        <f t="shared" si="2"/>
        <v>10000</v>
      </c>
      <c r="E110" s="96">
        <v>0</v>
      </c>
      <c r="F110" s="96">
        <v>0</v>
      </c>
      <c r="G110" s="96">
        <v>0</v>
      </c>
      <c r="H110" s="96">
        <v>10000</v>
      </c>
      <c r="I110" s="96">
        <v>0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</row>
    <row r="111" spans="1:110" ht="47.25">
      <c r="A111" s="60" t="s">
        <v>92</v>
      </c>
      <c r="B111" s="114">
        <v>271</v>
      </c>
      <c r="C111" s="95">
        <v>244</v>
      </c>
      <c r="D111" s="96">
        <f t="shared" si="2"/>
        <v>1890550</v>
      </c>
      <c r="E111" s="96">
        <v>0</v>
      </c>
      <c r="F111" s="96">
        <v>95550</v>
      </c>
      <c r="G111" s="96">
        <v>0</v>
      </c>
      <c r="H111" s="96">
        <v>1795000</v>
      </c>
      <c r="I111" s="96">
        <v>0</v>
      </c>
    </row>
    <row r="112" spans="1:110" ht="63">
      <c r="A112" s="60" t="s">
        <v>181</v>
      </c>
      <c r="B112" s="94">
        <v>272</v>
      </c>
      <c r="C112" s="95">
        <v>244</v>
      </c>
      <c r="D112" s="96">
        <f t="shared" si="2"/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</row>
    <row r="113" spans="1:110" ht="63">
      <c r="A113" s="60" t="s">
        <v>182</v>
      </c>
      <c r="B113" s="94">
        <v>273</v>
      </c>
      <c r="C113" s="95">
        <v>244</v>
      </c>
      <c r="D113" s="96">
        <f t="shared" si="2"/>
        <v>0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</row>
    <row r="114" spans="1:110" ht="63">
      <c r="A114" s="60" t="s">
        <v>93</v>
      </c>
      <c r="B114" s="94">
        <v>274</v>
      </c>
      <c r="C114" s="95">
        <v>244</v>
      </c>
      <c r="D114" s="96">
        <f t="shared" si="2"/>
        <v>15063808.48</v>
      </c>
      <c r="E114" s="96">
        <v>0</v>
      </c>
      <c r="F114" s="96">
        <v>0</v>
      </c>
      <c r="G114" s="96">
        <v>0</v>
      </c>
      <c r="H114" s="96">
        <v>15063808.48</v>
      </c>
      <c r="I114" s="96">
        <v>0</v>
      </c>
    </row>
    <row r="115" spans="1:110" s="15" customFormat="1" ht="63">
      <c r="A115" s="81" t="s">
        <v>183</v>
      </c>
      <c r="B115" s="114">
        <v>275</v>
      </c>
      <c r="C115" s="95">
        <v>244</v>
      </c>
      <c r="D115" s="96">
        <f t="shared" si="2"/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</row>
    <row r="116" spans="1:110" s="15" customFormat="1" ht="31.5">
      <c r="A116" s="81" t="s">
        <v>148</v>
      </c>
      <c r="B116" s="114">
        <v>276</v>
      </c>
      <c r="C116" s="95">
        <v>243</v>
      </c>
      <c r="D116" s="96">
        <f>E116+F116+G116+H116+I116</f>
        <v>25000000</v>
      </c>
      <c r="E116" s="96">
        <v>0</v>
      </c>
      <c r="F116" s="96">
        <v>25000000</v>
      </c>
      <c r="G116" s="96">
        <v>0</v>
      </c>
      <c r="H116" s="96">
        <v>0</v>
      </c>
      <c r="I116" s="96">
        <v>0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</row>
    <row r="117" spans="1:110" s="15" customFormat="1" ht="15.75">
      <c r="A117" s="81"/>
      <c r="B117" s="114"/>
      <c r="C117" s="95"/>
      <c r="D117" s="96"/>
      <c r="E117" s="96"/>
      <c r="F117" s="96"/>
      <c r="G117" s="96"/>
      <c r="H117" s="96"/>
      <c r="I117" s="96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</row>
    <row r="118" spans="1:110" s="15" customFormat="1" ht="15.75" hidden="1" customHeight="1">
      <c r="A118" s="81"/>
      <c r="B118" s="114"/>
      <c r="C118" s="95"/>
      <c r="D118" s="96"/>
      <c r="E118" s="96"/>
      <c r="F118" s="96"/>
      <c r="G118" s="96"/>
      <c r="H118" s="96"/>
      <c r="I118" s="96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</row>
    <row r="119" spans="1:110" s="15" customFormat="1" ht="15.75" hidden="1" customHeight="1">
      <c r="A119" s="81"/>
      <c r="B119" s="114"/>
      <c r="C119" s="95"/>
      <c r="D119" s="96"/>
      <c r="E119" s="96"/>
      <c r="F119" s="96"/>
      <c r="G119" s="96"/>
      <c r="H119" s="96"/>
      <c r="I119" s="96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</row>
    <row r="120" spans="1:110" s="15" customFormat="1" ht="15.75" hidden="1" customHeight="1">
      <c r="A120" s="81"/>
      <c r="B120" s="114"/>
      <c r="C120" s="95"/>
      <c r="D120" s="96"/>
      <c r="E120" s="96"/>
      <c r="F120" s="96"/>
      <c r="G120" s="96"/>
      <c r="H120" s="96"/>
      <c r="I120" s="96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</row>
    <row r="121" spans="1:110" s="15" customFormat="1" ht="15.75" hidden="1" customHeight="1">
      <c r="A121" s="81"/>
      <c r="B121" s="114"/>
      <c r="C121" s="95"/>
      <c r="D121" s="96"/>
      <c r="E121" s="96"/>
      <c r="F121" s="96"/>
      <c r="G121" s="96"/>
      <c r="H121" s="96"/>
      <c r="I121" s="96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</row>
    <row r="122" spans="1:110" s="15" customFormat="1" ht="15.75" hidden="1" customHeight="1">
      <c r="A122" s="81"/>
      <c r="B122" s="114"/>
      <c r="C122" s="95"/>
      <c r="D122" s="96"/>
      <c r="E122" s="96"/>
      <c r="F122" s="96"/>
      <c r="G122" s="96"/>
      <c r="H122" s="96"/>
      <c r="I122" s="96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</row>
    <row r="123" spans="1:110" s="15" customFormat="1" ht="15.75" hidden="1" customHeight="1">
      <c r="A123" s="81"/>
      <c r="B123" s="114"/>
      <c r="C123" s="95"/>
      <c r="D123" s="96"/>
      <c r="E123" s="96"/>
      <c r="F123" s="96"/>
      <c r="G123" s="96"/>
      <c r="H123" s="96"/>
      <c r="I123" s="96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</row>
    <row r="124" spans="1:110" s="15" customFormat="1" ht="15.75" hidden="1" customHeight="1">
      <c r="A124" s="81"/>
      <c r="B124" s="114"/>
      <c r="C124" s="95"/>
      <c r="D124" s="96"/>
      <c r="E124" s="96"/>
      <c r="F124" s="96"/>
      <c r="G124" s="96"/>
      <c r="H124" s="96"/>
      <c r="I124" s="96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</row>
    <row r="125" spans="1:110" s="15" customFormat="1" ht="15.75" hidden="1" customHeight="1">
      <c r="A125" s="81"/>
      <c r="B125" s="114"/>
      <c r="C125" s="95"/>
      <c r="D125" s="96"/>
      <c r="E125" s="96"/>
      <c r="F125" s="96"/>
      <c r="G125" s="96"/>
      <c r="H125" s="96"/>
      <c r="I125" s="96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</row>
    <row r="126" spans="1:110" s="15" customFormat="1" ht="15.75" hidden="1" customHeight="1">
      <c r="A126" s="81"/>
      <c r="B126" s="114"/>
      <c r="C126" s="95"/>
      <c r="D126" s="96"/>
      <c r="E126" s="96"/>
      <c r="F126" s="96"/>
      <c r="G126" s="96"/>
      <c r="H126" s="96"/>
      <c r="I126" s="96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</row>
    <row r="127" spans="1:110" s="15" customFormat="1" ht="15.75" hidden="1" customHeight="1">
      <c r="A127" s="81"/>
      <c r="B127" s="114"/>
      <c r="C127" s="95"/>
      <c r="D127" s="96"/>
      <c r="E127" s="96"/>
      <c r="F127" s="96"/>
      <c r="G127" s="96"/>
      <c r="H127" s="96"/>
      <c r="I127" s="96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</row>
    <row r="128" spans="1:110" s="15" customFormat="1" ht="15.75" hidden="1" customHeight="1">
      <c r="A128" s="81"/>
      <c r="B128" s="114"/>
      <c r="C128" s="95"/>
      <c r="D128" s="96"/>
      <c r="E128" s="96"/>
      <c r="F128" s="96"/>
      <c r="G128" s="96"/>
      <c r="H128" s="96"/>
      <c r="I128" s="96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</row>
    <row r="129" spans="1:110" s="15" customFormat="1" ht="15.75" hidden="1" customHeight="1">
      <c r="A129" s="81"/>
      <c r="B129" s="114"/>
      <c r="C129" s="95"/>
      <c r="D129" s="96"/>
      <c r="E129" s="96"/>
      <c r="F129" s="96"/>
      <c r="G129" s="96"/>
      <c r="H129" s="96"/>
      <c r="I129" s="96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</row>
    <row r="130" spans="1:110" ht="31.5">
      <c r="A130" s="60" t="s">
        <v>158</v>
      </c>
      <c r="B130" s="94">
        <v>300</v>
      </c>
      <c r="C130" s="95"/>
      <c r="D130" s="96">
        <v>0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</row>
    <row r="131" spans="1:110" ht="15.75">
      <c r="A131" s="60" t="s">
        <v>1</v>
      </c>
      <c r="B131" s="174">
        <v>310</v>
      </c>
      <c r="C131" s="175"/>
      <c r="D131" s="171">
        <v>0</v>
      </c>
      <c r="E131" s="171">
        <v>0</v>
      </c>
      <c r="F131" s="171">
        <v>0</v>
      </c>
      <c r="G131" s="171">
        <v>0</v>
      </c>
      <c r="H131" s="171">
        <v>0</v>
      </c>
      <c r="I131" s="171">
        <v>0</v>
      </c>
    </row>
    <row r="132" spans="1:110" ht="63">
      <c r="A132" s="60" t="s">
        <v>159</v>
      </c>
      <c r="B132" s="174"/>
      <c r="C132" s="175"/>
      <c r="D132" s="171"/>
      <c r="E132" s="171"/>
      <c r="F132" s="171"/>
      <c r="G132" s="171"/>
      <c r="H132" s="171"/>
      <c r="I132" s="171"/>
    </row>
    <row r="133" spans="1:110" ht="15.75">
      <c r="A133" s="60" t="s">
        <v>82</v>
      </c>
      <c r="B133" s="94"/>
      <c r="C133" s="95"/>
      <c r="D133" s="96">
        <v>0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</row>
    <row r="134" spans="1:110" ht="15.75" hidden="1" customHeight="1">
      <c r="A134" s="60"/>
      <c r="B134" s="174"/>
      <c r="C134" s="175"/>
      <c r="D134" s="171"/>
      <c r="E134" s="171"/>
      <c r="F134" s="171"/>
      <c r="G134" s="171"/>
      <c r="H134" s="171"/>
      <c r="I134" s="171"/>
    </row>
    <row r="135" spans="1:110" ht="15.75" hidden="1" customHeight="1">
      <c r="A135" s="60"/>
      <c r="B135" s="174"/>
      <c r="C135" s="175"/>
      <c r="D135" s="171"/>
      <c r="E135" s="171"/>
      <c r="F135" s="171"/>
      <c r="G135" s="171"/>
      <c r="H135" s="171"/>
      <c r="I135" s="171"/>
    </row>
    <row r="136" spans="1:110" ht="15.75" hidden="1" customHeight="1">
      <c r="A136" s="60"/>
      <c r="B136" s="94"/>
      <c r="C136" s="95"/>
      <c r="D136" s="96"/>
      <c r="E136" s="96"/>
      <c r="F136" s="96"/>
      <c r="G136" s="96"/>
      <c r="H136" s="96"/>
      <c r="I136" s="96"/>
    </row>
    <row r="137" spans="1:110" ht="111" hidden="1" customHeight="1">
      <c r="A137" s="60"/>
      <c r="B137" s="94"/>
      <c r="C137" s="95"/>
      <c r="D137" s="96"/>
      <c r="E137" s="96"/>
      <c r="F137" s="96"/>
      <c r="G137" s="96"/>
      <c r="H137" s="96"/>
      <c r="I137" s="96"/>
    </row>
    <row r="138" spans="1:110" ht="15.75" hidden="1" customHeight="1">
      <c r="A138" s="60"/>
      <c r="B138" s="94"/>
      <c r="C138" s="95"/>
      <c r="D138" s="96"/>
      <c r="E138" s="96"/>
      <c r="F138" s="96"/>
      <c r="G138" s="96"/>
      <c r="H138" s="96"/>
      <c r="I138" s="96"/>
    </row>
    <row r="139" spans="1:110" ht="17.25" customHeight="1">
      <c r="A139" s="60" t="s">
        <v>94</v>
      </c>
      <c r="B139" s="94">
        <v>400</v>
      </c>
      <c r="C139" s="95"/>
      <c r="D139" s="96">
        <v>0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</row>
    <row r="140" spans="1:110" ht="15.75">
      <c r="A140" s="60" t="s">
        <v>1</v>
      </c>
      <c r="B140" s="174">
        <v>420</v>
      </c>
      <c r="C140" s="175"/>
      <c r="D140" s="171">
        <v>0</v>
      </c>
      <c r="E140" s="171">
        <v>0</v>
      </c>
      <c r="F140" s="171">
        <v>0</v>
      </c>
      <c r="G140" s="171">
        <v>0</v>
      </c>
      <c r="H140" s="171">
        <v>0</v>
      </c>
      <c r="I140" s="171">
        <v>0</v>
      </c>
    </row>
    <row r="141" spans="1:110" ht="68.25" customHeight="1">
      <c r="A141" s="60" t="s">
        <v>160</v>
      </c>
      <c r="B141" s="174"/>
      <c r="C141" s="175"/>
      <c r="D141" s="171"/>
      <c r="E141" s="171"/>
      <c r="F141" s="171"/>
      <c r="G141" s="171"/>
      <c r="H141" s="171"/>
      <c r="I141" s="171"/>
    </row>
    <row r="142" spans="1:110" ht="17.25" customHeight="1">
      <c r="A142" s="60" t="s">
        <v>82</v>
      </c>
      <c r="B142" s="94"/>
      <c r="C142" s="95"/>
      <c r="D142" s="96">
        <v>0</v>
      </c>
      <c r="E142" s="96">
        <v>0</v>
      </c>
      <c r="F142" s="96">
        <v>0</v>
      </c>
      <c r="G142" s="96">
        <v>0</v>
      </c>
      <c r="H142" s="96">
        <v>0</v>
      </c>
      <c r="I142" s="96">
        <v>0</v>
      </c>
    </row>
    <row r="143" spans="1:110" s="11" customFormat="1" ht="31.5">
      <c r="A143" s="60" t="s">
        <v>11</v>
      </c>
      <c r="B143" s="94">
        <v>500</v>
      </c>
      <c r="C143" s="95" t="s">
        <v>9</v>
      </c>
      <c r="D143" s="12">
        <f>H143</f>
        <v>7930277.6600000001</v>
      </c>
      <c r="E143" s="12">
        <v>0</v>
      </c>
      <c r="F143" s="12">
        <v>0</v>
      </c>
      <c r="G143" s="12">
        <v>0</v>
      </c>
      <c r="H143" s="12">
        <v>7930277.6600000001</v>
      </c>
      <c r="I143" s="12">
        <v>0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</row>
    <row r="144" spans="1:110" s="11" customFormat="1" ht="31.5">
      <c r="A144" s="60" t="s">
        <v>12</v>
      </c>
      <c r="B144" s="94">
        <v>600</v>
      </c>
      <c r="C144" s="95" t="s">
        <v>9</v>
      </c>
      <c r="D144" s="12">
        <f>D143+D11-D62</f>
        <v>0</v>
      </c>
      <c r="E144" s="12">
        <v>0</v>
      </c>
      <c r="F144" s="12">
        <v>0</v>
      </c>
      <c r="G144" s="12">
        <v>0</v>
      </c>
      <c r="H144" s="12">
        <f>H143+H11-H62</f>
        <v>0</v>
      </c>
      <c r="I144" s="12">
        <v>0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</row>
    <row r="147" spans="1:110" s="16" customFormat="1">
      <c r="A147" s="18" t="s">
        <v>75</v>
      </c>
      <c r="B147" s="104"/>
      <c r="C147" s="104"/>
      <c r="D147" s="104"/>
      <c r="E147" s="172"/>
      <c r="F147" s="172"/>
      <c r="H147" s="172" t="s">
        <v>190</v>
      </c>
      <c r="I147" s="172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19"/>
      <c r="BZ147" s="19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19"/>
      <c r="DF147" s="19"/>
    </row>
    <row r="148" spans="1:110" s="17" customFormat="1" ht="11.25" customHeight="1">
      <c r="A148" s="23"/>
      <c r="B148" s="99"/>
      <c r="C148" s="99"/>
      <c r="D148" s="99"/>
      <c r="E148" s="173" t="s">
        <v>54</v>
      </c>
      <c r="F148" s="173"/>
      <c r="H148" s="173" t="s">
        <v>55</v>
      </c>
      <c r="I148" s="17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3"/>
      <c r="BZ148" s="33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3"/>
      <c r="DF148" s="33"/>
    </row>
    <row r="149" spans="1:110" s="16" customFormat="1">
      <c r="A149" s="18" t="s">
        <v>76</v>
      </c>
      <c r="B149" s="104"/>
      <c r="C149" s="104"/>
      <c r="D149" s="104"/>
      <c r="E149" s="172"/>
      <c r="F149" s="172"/>
      <c r="H149" s="172" t="s">
        <v>220</v>
      </c>
      <c r="I149" s="172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19"/>
      <c r="BZ149" s="19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19"/>
      <c r="DF149" s="19"/>
    </row>
    <row r="150" spans="1:110" s="17" customFormat="1" ht="12">
      <c r="A150" s="23"/>
      <c r="B150" s="99"/>
      <c r="C150" s="99"/>
      <c r="D150" s="99"/>
      <c r="E150" s="173" t="s">
        <v>54</v>
      </c>
      <c r="F150" s="173"/>
      <c r="H150" s="173" t="s">
        <v>55</v>
      </c>
      <c r="I150" s="17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3"/>
      <c r="BZ150" s="33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3"/>
      <c r="DF150" s="33"/>
    </row>
    <row r="151" spans="1:110" s="25" customFormat="1" ht="12.75">
      <c r="A151" s="24" t="s">
        <v>221</v>
      </c>
      <c r="B151" s="105"/>
      <c r="C151" s="105"/>
      <c r="D151" s="105"/>
      <c r="H151" s="10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4"/>
      <c r="BZ151" s="34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4"/>
      <c r="DF151" s="34"/>
    </row>
    <row r="152" spans="1:110" s="17" customFormat="1" ht="12">
      <c r="A152" s="23"/>
      <c r="B152" s="99"/>
      <c r="C152" s="99"/>
      <c r="D152" s="99"/>
      <c r="H152" s="99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3"/>
      <c r="BZ152" s="33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3"/>
      <c r="DF152" s="33"/>
    </row>
    <row r="153" spans="1:110" s="25" customFormat="1" ht="12.75">
      <c r="A153" s="24"/>
      <c r="B153" s="105"/>
      <c r="C153" s="105"/>
      <c r="D153" s="105"/>
      <c r="G153" s="26"/>
      <c r="H153" s="10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</row>
  </sheetData>
  <mergeCells count="172">
    <mergeCell ref="B59:B60"/>
    <mergeCell ref="C59:C60"/>
    <mergeCell ref="D59:D60"/>
    <mergeCell ref="E59:E60"/>
    <mergeCell ref="F59:F60"/>
    <mergeCell ref="G59:G60"/>
    <mergeCell ref="H59:H60"/>
    <mergeCell ref="I59:I60"/>
    <mergeCell ref="B77:B78"/>
    <mergeCell ref="C77:C78"/>
    <mergeCell ref="D77:D78"/>
    <mergeCell ref="E77:E78"/>
    <mergeCell ref="F77:F78"/>
    <mergeCell ref="G77:G78"/>
    <mergeCell ref="H77:H78"/>
    <mergeCell ref="I77:I78"/>
    <mergeCell ref="B64:B65"/>
    <mergeCell ref="C64:C65"/>
    <mergeCell ref="D64:D65"/>
    <mergeCell ref="E64:E65"/>
    <mergeCell ref="F64:F65"/>
    <mergeCell ref="G64:G65"/>
    <mergeCell ref="H64:H65"/>
    <mergeCell ref="I64:I65"/>
    <mergeCell ref="B55:B56"/>
    <mergeCell ref="C55:C56"/>
    <mergeCell ref="D55:D56"/>
    <mergeCell ref="E55:E56"/>
    <mergeCell ref="F55:F56"/>
    <mergeCell ref="G55:G56"/>
    <mergeCell ref="H55:H56"/>
    <mergeCell ref="I55:I56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  <mergeCell ref="B12:B13"/>
    <mergeCell ref="C12:C13"/>
    <mergeCell ref="D12:D13"/>
    <mergeCell ref="E12:E13"/>
    <mergeCell ref="F12:F13"/>
    <mergeCell ref="G12:G13"/>
    <mergeCell ref="H12:H13"/>
    <mergeCell ref="I12:I13"/>
    <mergeCell ref="H14:H15"/>
    <mergeCell ref="I14:I15"/>
    <mergeCell ref="B14:B15"/>
    <mergeCell ref="C14:C15"/>
    <mergeCell ref="D14:D15"/>
    <mergeCell ref="E14:E15"/>
    <mergeCell ref="F14:F15"/>
    <mergeCell ref="G14:G15"/>
    <mergeCell ref="B23:B24"/>
    <mergeCell ref="C23:C24"/>
    <mergeCell ref="D23:D24"/>
    <mergeCell ref="E23:E24"/>
    <mergeCell ref="F23:F24"/>
    <mergeCell ref="G23:G24"/>
    <mergeCell ref="H23:H24"/>
    <mergeCell ref="I23:I24"/>
    <mergeCell ref="H40:H41"/>
    <mergeCell ref="I40:I41"/>
    <mergeCell ref="B50:B51"/>
    <mergeCell ref="C50:C51"/>
    <mergeCell ref="D50:D51"/>
    <mergeCell ref="E50:E51"/>
    <mergeCell ref="F50:F51"/>
    <mergeCell ref="G50:G51"/>
    <mergeCell ref="H50:H51"/>
    <mergeCell ref="I50:I51"/>
    <mergeCell ref="B40:B41"/>
    <mergeCell ref="C40:C41"/>
    <mergeCell ref="D40:D41"/>
    <mergeCell ref="E40:E41"/>
    <mergeCell ref="F40:F41"/>
    <mergeCell ref="G40:G41"/>
    <mergeCell ref="B43:B44"/>
    <mergeCell ref="C43:C44"/>
    <mergeCell ref="D43:D44"/>
    <mergeCell ref="E43:E44"/>
    <mergeCell ref="F43:F44"/>
    <mergeCell ref="G43:G44"/>
    <mergeCell ref="H43:H44"/>
    <mergeCell ref="I43:I44"/>
    <mergeCell ref="B46:B47"/>
    <mergeCell ref="C46:C47"/>
    <mergeCell ref="B81:B82"/>
    <mergeCell ref="C81:C82"/>
    <mergeCell ref="D81:D82"/>
    <mergeCell ref="E81:E82"/>
    <mergeCell ref="F81:F82"/>
    <mergeCell ref="G81:G82"/>
    <mergeCell ref="H81:H82"/>
    <mergeCell ref="I81:I82"/>
    <mergeCell ref="B71:B72"/>
    <mergeCell ref="C71:C72"/>
    <mergeCell ref="D71:D72"/>
    <mergeCell ref="E71:E72"/>
    <mergeCell ref="F71:F72"/>
    <mergeCell ref="G71:G72"/>
    <mergeCell ref="B100:B101"/>
    <mergeCell ref="C100:C101"/>
    <mergeCell ref="D100:D101"/>
    <mergeCell ref="E100:E101"/>
    <mergeCell ref="F100:F101"/>
    <mergeCell ref="G100:G101"/>
    <mergeCell ref="H91:H92"/>
    <mergeCell ref="I91:I92"/>
    <mergeCell ref="B95:B96"/>
    <mergeCell ref="C95:C96"/>
    <mergeCell ref="D95:D96"/>
    <mergeCell ref="E95:E96"/>
    <mergeCell ref="F95:F96"/>
    <mergeCell ref="G95:G96"/>
    <mergeCell ref="H95:H96"/>
    <mergeCell ref="I95:I96"/>
    <mergeCell ref="B91:B92"/>
    <mergeCell ref="C91:C92"/>
    <mergeCell ref="D91:D92"/>
    <mergeCell ref="E91:E92"/>
    <mergeCell ref="F91:F92"/>
    <mergeCell ref="G91:G92"/>
    <mergeCell ref="B140:B141"/>
    <mergeCell ref="C140:C141"/>
    <mergeCell ref="D140:D141"/>
    <mergeCell ref="E140:E141"/>
    <mergeCell ref="F140:F141"/>
    <mergeCell ref="G140:G141"/>
    <mergeCell ref="H131:H132"/>
    <mergeCell ref="I131:I132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B131:B132"/>
    <mergeCell ref="C131:C132"/>
    <mergeCell ref="D131:D132"/>
    <mergeCell ref="E131:E132"/>
    <mergeCell ref="F131:F132"/>
    <mergeCell ref="G131:G132"/>
    <mergeCell ref="D46:D47"/>
    <mergeCell ref="E46:E47"/>
    <mergeCell ref="F46:F47"/>
    <mergeCell ref="G46:G47"/>
    <mergeCell ref="H46:H47"/>
    <mergeCell ref="I46:I47"/>
    <mergeCell ref="E149:F149"/>
    <mergeCell ref="H149:I149"/>
    <mergeCell ref="E150:F150"/>
    <mergeCell ref="H150:I150"/>
    <mergeCell ref="H140:H141"/>
    <mergeCell ref="I140:I141"/>
    <mergeCell ref="E147:F147"/>
    <mergeCell ref="H147:I147"/>
    <mergeCell ref="E148:F148"/>
    <mergeCell ref="H148:I148"/>
    <mergeCell ref="H100:H101"/>
    <mergeCell ref="I100:I101"/>
    <mergeCell ref="H71:H72"/>
    <mergeCell ref="I71:I72"/>
  </mergeCells>
  <pageMargins left="1.3779527559055118" right="0.39370078740157483" top="0.78740157480314965" bottom="0.78740157480314965" header="0" footer="0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sqref="A1:XFD1048576"/>
    </sheetView>
  </sheetViews>
  <sheetFormatPr defaultRowHeight="15"/>
  <cols>
    <col min="1" max="1" width="16.28515625" customWidth="1"/>
    <col min="2" max="2" width="7.85546875" customWidth="1"/>
    <col min="3" max="3" width="8.7109375" customWidth="1"/>
    <col min="4" max="4" width="14" customWidth="1"/>
    <col min="5" max="5" width="9.140625" customWidth="1"/>
    <col min="6" max="6" width="9.42578125" customWidth="1"/>
    <col min="7" max="7" width="13.85546875" customWidth="1"/>
    <col min="10" max="10" width="14" customWidth="1"/>
  </cols>
  <sheetData>
    <row r="1" spans="1:12" ht="15.75">
      <c r="A1" s="1"/>
      <c r="B1" s="1"/>
      <c r="C1" s="1"/>
      <c r="D1" s="1"/>
      <c r="E1" s="1"/>
      <c r="F1" s="1"/>
      <c r="G1" s="1"/>
      <c r="H1" s="1"/>
      <c r="I1" s="1"/>
      <c r="J1" s="1"/>
      <c r="K1" s="170" t="s">
        <v>22</v>
      </c>
      <c r="L1" s="170"/>
    </row>
    <row r="2" spans="1:1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customHeight="1">
      <c r="A3" s="169" t="s">
        <v>42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5.75" customHeight="1">
      <c r="A4" s="169" t="s">
        <v>204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68" customFormat="1" ht="30" customHeight="1">
      <c r="A6" s="190" t="s">
        <v>153</v>
      </c>
      <c r="B6" s="190" t="s">
        <v>3</v>
      </c>
      <c r="C6" s="190" t="s">
        <v>14</v>
      </c>
      <c r="D6" s="175" t="s">
        <v>188</v>
      </c>
      <c r="E6" s="175"/>
      <c r="F6" s="175"/>
      <c r="G6" s="175"/>
      <c r="H6" s="175"/>
      <c r="I6" s="175"/>
      <c r="J6" s="175"/>
      <c r="K6" s="175"/>
      <c r="L6" s="175"/>
    </row>
    <row r="7" spans="1:12" s="68" customFormat="1" ht="15.75">
      <c r="A7" s="190"/>
      <c r="B7" s="190"/>
      <c r="C7" s="190"/>
      <c r="D7" s="175" t="s">
        <v>15</v>
      </c>
      <c r="E7" s="175"/>
      <c r="F7" s="175"/>
      <c r="G7" s="175" t="s">
        <v>2</v>
      </c>
      <c r="H7" s="175"/>
      <c r="I7" s="175"/>
      <c r="J7" s="175"/>
      <c r="K7" s="175"/>
      <c r="L7" s="175"/>
    </row>
    <row r="8" spans="1:12" s="68" customFormat="1" ht="109.5" customHeight="1">
      <c r="A8" s="190"/>
      <c r="B8" s="190"/>
      <c r="C8" s="190"/>
      <c r="D8" s="175"/>
      <c r="E8" s="175"/>
      <c r="F8" s="175"/>
      <c r="G8" s="191" t="s">
        <v>33</v>
      </c>
      <c r="H8" s="191"/>
      <c r="I8" s="191"/>
      <c r="J8" s="192" t="s">
        <v>34</v>
      </c>
      <c r="K8" s="192"/>
      <c r="L8" s="192"/>
    </row>
    <row r="9" spans="1:12" s="68" customFormat="1" ht="201.75">
      <c r="A9" s="190"/>
      <c r="B9" s="190"/>
      <c r="C9" s="190"/>
      <c r="D9" s="132" t="s">
        <v>358</v>
      </c>
      <c r="E9" s="132" t="s">
        <v>359</v>
      </c>
      <c r="F9" s="132" t="s">
        <v>360</v>
      </c>
      <c r="G9" s="132" t="s">
        <v>358</v>
      </c>
      <c r="H9" s="132" t="s">
        <v>359</v>
      </c>
      <c r="I9" s="132" t="s">
        <v>360</v>
      </c>
      <c r="J9" s="132" t="s">
        <v>358</v>
      </c>
      <c r="K9" s="132" t="s">
        <v>359</v>
      </c>
      <c r="L9" s="132" t="s">
        <v>360</v>
      </c>
    </row>
    <row r="10" spans="1:12" s="68" customFormat="1" ht="15.75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</row>
    <row r="11" spans="1:12" ht="78.75" customHeight="1">
      <c r="A11" s="115" t="s">
        <v>16</v>
      </c>
      <c r="B11" s="116" t="s">
        <v>35</v>
      </c>
      <c r="C11" s="117" t="s">
        <v>9</v>
      </c>
      <c r="D11" s="118">
        <f>D16</f>
        <v>71482732.480000019</v>
      </c>
      <c r="E11" s="118">
        <f t="shared" ref="E11:L11" si="0">E16</f>
        <v>0</v>
      </c>
      <c r="F11" s="118">
        <f t="shared" si="0"/>
        <v>0</v>
      </c>
      <c r="G11" s="118">
        <f t="shared" si="0"/>
        <v>0</v>
      </c>
      <c r="H11" s="118">
        <f t="shared" si="0"/>
        <v>0</v>
      </c>
      <c r="I11" s="118">
        <f t="shared" si="0"/>
        <v>0</v>
      </c>
      <c r="J11" s="118">
        <f>D11</f>
        <v>71482732.480000019</v>
      </c>
      <c r="K11" s="118">
        <f t="shared" si="0"/>
        <v>0</v>
      </c>
      <c r="L11" s="118">
        <f t="shared" si="0"/>
        <v>0</v>
      </c>
    </row>
    <row r="12" spans="1:12" ht="126">
      <c r="A12" s="119" t="s">
        <v>17</v>
      </c>
      <c r="B12" s="116" t="s">
        <v>36</v>
      </c>
      <c r="C12" s="117" t="s">
        <v>9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</row>
    <row r="13" spans="1:12">
      <c r="A13" s="121" t="s">
        <v>95</v>
      </c>
      <c r="B13" s="195" t="s">
        <v>96</v>
      </c>
      <c r="C13" s="197"/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</row>
    <row r="14" spans="1:12">
      <c r="A14" s="122" t="s">
        <v>82</v>
      </c>
      <c r="B14" s="196"/>
      <c r="C14" s="198"/>
      <c r="D14" s="194"/>
      <c r="E14" s="194"/>
      <c r="F14" s="194"/>
      <c r="G14" s="194"/>
      <c r="H14" s="194"/>
      <c r="I14" s="194"/>
      <c r="J14" s="194"/>
      <c r="K14" s="194"/>
      <c r="L14" s="194"/>
    </row>
    <row r="15" spans="1:12">
      <c r="A15" s="123" t="s">
        <v>82</v>
      </c>
      <c r="B15" s="124" t="s">
        <v>97</v>
      </c>
      <c r="C15" s="125"/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</row>
    <row r="16" spans="1:12" ht="63" customHeight="1">
      <c r="A16" s="115" t="s">
        <v>18</v>
      </c>
      <c r="B16" s="116" t="s">
        <v>37</v>
      </c>
      <c r="C16" s="125">
        <v>2019</v>
      </c>
      <c r="D16" s="127">
        <f>D17+D19+D20+D21+D22+D23+D24+D25+D26+D27+D28+D29+D30+D31+D32+D33+D34+D35+D36+D37+D38+D39+D40+D41+D42+D43+D44+D45+D47+D46+D48+D49+D50+D51+D52+D53+D54+D55+D56+D57+D58+D59+D60+D61+D62+D63+D64+D65+D66+D67+D68+D69+D70+D71+D72+D73+D74+D75+D76+D77+D78+D79+D80+D81+D82+D83+D84+D85+D86+D87</f>
        <v>71482732.480000019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f>J17+J19+J20+J21+J22+J23+J24+J25+J26+J27+J28+J29+J30+J31+J32+J33+J34+J35+J36+J37+J38+J39+J40+J41+J42+J43+J44+J45+J47+J46+J48+J49+J50+J51+J52+J53+J54+J55+J56+J57+J58+J59+J60+J61+J62+J63+J64+J65+J66+J67+J68+J69+J70+J71+J72+J73+J74+J75+J76+J77+J78+J79+J80+J81+J82+J83+J84+J85+J86+J87</f>
        <v>71482732.480000019</v>
      </c>
      <c r="K16" s="127">
        <v>0</v>
      </c>
      <c r="L16" s="127">
        <v>0</v>
      </c>
    </row>
    <row r="17" spans="1:12" ht="15.75">
      <c r="A17" s="119" t="s">
        <v>95</v>
      </c>
      <c r="B17" s="195" t="s">
        <v>98</v>
      </c>
      <c r="C17" s="125"/>
      <c r="D17" s="199">
        <v>559089.36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559089.36</v>
      </c>
      <c r="K17" s="199">
        <v>0</v>
      </c>
      <c r="L17" s="199">
        <v>0</v>
      </c>
    </row>
    <row r="18" spans="1:12" ht="22.5">
      <c r="A18" s="128" t="s">
        <v>223</v>
      </c>
      <c r="B18" s="196"/>
      <c r="C18" s="125">
        <v>2019</v>
      </c>
      <c r="D18" s="200"/>
      <c r="E18" s="200"/>
      <c r="F18" s="200"/>
      <c r="G18" s="200"/>
      <c r="H18" s="200"/>
      <c r="I18" s="200"/>
      <c r="J18" s="200"/>
      <c r="K18" s="200"/>
      <c r="L18" s="200"/>
    </row>
    <row r="19" spans="1:12" ht="22.5">
      <c r="A19" s="128" t="s">
        <v>224</v>
      </c>
      <c r="B19" s="124" t="s">
        <v>99</v>
      </c>
      <c r="C19" s="125">
        <v>2019</v>
      </c>
      <c r="D19" s="129">
        <v>1450000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1450000</v>
      </c>
      <c r="K19" s="129">
        <v>0</v>
      </c>
      <c r="L19" s="129">
        <v>0</v>
      </c>
    </row>
    <row r="20" spans="1:12" ht="22.5">
      <c r="A20" s="128" t="s">
        <v>225</v>
      </c>
      <c r="B20" s="124" t="s">
        <v>226</v>
      </c>
      <c r="C20" s="125">
        <v>2019</v>
      </c>
      <c r="D20" s="129">
        <v>105000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105000</v>
      </c>
      <c r="K20" s="129">
        <v>0</v>
      </c>
      <c r="L20" s="129">
        <v>0</v>
      </c>
    </row>
    <row r="21" spans="1:12" ht="22.5">
      <c r="A21" s="128" t="s">
        <v>227</v>
      </c>
      <c r="B21" s="124" t="s">
        <v>228</v>
      </c>
      <c r="C21" s="125">
        <v>2019</v>
      </c>
      <c r="D21" s="129">
        <v>74400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74400</v>
      </c>
      <c r="K21" s="129">
        <v>0</v>
      </c>
      <c r="L21" s="129">
        <v>0</v>
      </c>
    </row>
    <row r="22" spans="1:12">
      <c r="A22" s="128" t="s">
        <v>229</v>
      </c>
      <c r="B22" s="124" t="s">
        <v>230</v>
      </c>
      <c r="C22" s="125">
        <v>2019</v>
      </c>
      <c r="D22" s="129">
        <f>177600+42000</f>
        <v>219600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f>177600+42000</f>
        <v>219600</v>
      </c>
      <c r="K22" s="129">
        <v>0</v>
      </c>
      <c r="L22" s="129">
        <v>0</v>
      </c>
    </row>
    <row r="23" spans="1:12">
      <c r="A23" s="128" t="s">
        <v>231</v>
      </c>
      <c r="B23" s="124" t="s">
        <v>232</v>
      </c>
      <c r="C23" s="125">
        <v>2019</v>
      </c>
      <c r="D23" s="129">
        <v>109095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109095</v>
      </c>
      <c r="K23" s="129">
        <v>0</v>
      </c>
      <c r="L23" s="129">
        <v>0</v>
      </c>
    </row>
    <row r="24" spans="1:12">
      <c r="A24" s="128" t="s">
        <v>233</v>
      </c>
      <c r="B24" s="124" t="s">
        <v>234</v>
      </c>
      <c r="C24" s="125">
        <v>2019</v>
      </c>
      <c r="D24" s="129">
        <v>40041.599999999999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40041.599999999999</v>
      </c>
      <c r="K24" s="129">
        <v>0</v>
      </c>
      <c r="L24" s="129">
        <v>0</v>
      </c>
    </row>
    <row r="25" spans="1:12">
      <c r="A25" s="128" t="s">
        <v>235</v>
      </c>
      <c r="B25" s="124" t="s">
        <v>236</v>
      </c>
      <c r="C25" s="125">
        <v>2019</v>
      </c>
      <c r="D25" s="129">
        <v>20000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20000</v>
      </c>
      <c r="K25" s="129">
        <v>0</v>
      </c>
      <c r="L25" s="129">
        <v>0</v>
      </c>
    </row>
    <row r="26" spans="1:12" ht="33.75">
      <c r="A26" s="128" t="s">
        <v>237</v>
      </c>
      <c r="B26" s="124" t="s">
        <v>238</v>
      </c>
      <c r="C26" s="125">
        <v>2019</v>
      </c>
      <c r="D26" s="129">
        <v>7200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7200</v>
      </c>
      <c r="K26" s="129">
        <v>0</v>
      </c>
      <c r="L26" s="129">
        <v>0</v>
      </c>
    </row>
    <row r="27" spans="1:12" ht="67.5">
      <c r="A27" s="128" t="s">
        <v>239</v>
      </c>
      <c r="B27" s="124" t="s">
        <v>240</v>
      </c>
      <c r="C27" s="125">
        <v>2019</v>
      </c>
      <c r="D27" s="129">
        <v>299000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299000</v>
      </c>
      <c r="K27" s="129">
        <v>0</v>
      </c>
      <c r="L27" s="129">
        <v>0</v>
      </c>
    </row>
    <row r="28" spans="1:12" ht="33.75">
      <c r="A28" s="128" t="s">
        <v>241</v>
      </c>
      <c r="B28" s="124" t="s">
        <v>242</v>
      </c>
      <c r="C28" s="125">
        <v>2019</v>
      </c>
      <c r="D28" s="129">
        <v>7764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7764</v>
      </c>
      <c r="K28" s="129">
        <v>0</v>
      </c>
      <c r="L28" s="129">
        <v>0</v>
      </c>
    </row>
    <row r="29" spans="1:12" ht="67.5">
      <c r="A29" s="128" t="s">
        <v>243</v>
      </c>
      <c r="B29" s="124" t="s">
        <v>244</v>
      </c>
      <c r="C29" s="125">
        <v>2019</v>
      </c>
      <c r="D29" s="129">
        <v>200000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200000</v>
      </c>
      <c r="K29" s="129">
        <v>0</v>
      </c>
      <c r="L29" s="129">
        <v>0</v>
      </c>
    </row>
    <row r="30" spans="1:12" ht="22.5">
      <c r="A30" s="128" t="s">
        <v>245</v>
      </c>
      <c r="B30" s="124" t="s">
        <v>246</v>
      </c>
      <c r="C30" s="125">
        <v>2019</v>
      </c>
      <c r="D30" s="129">
        <v>790900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790900</v>
      </c>
      <c r="K30" s="129">
        <v>0</v>
      </c>
      <c r="L30" s="129">
        <v>0</v>
      </c>
    </row>
    <row r="31" spans="1:12" ht="22.5">
      <c r="A31" s="128" t="s">
        <v>247</v>
      </c>
      <c r="B31" s="124" t="s">
        <v>248</v>
      </c>
      <c r="C31" s="125">
        <v>2019</v>
      </c>
      <c r="D31" s="129">
        <f>177385.28+135941.12</f>
        <v>313326.40000000002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f>177385.28+135941.12</f>
        <v>313326.40000000002</v>
      </c>
      <c r="K31" s="129">
        <v>0</v>
      </c>
      <c r="L31" s="129">
        <v>0</v>
      </c>
    </row>
    <row r="32" spans="1:12" ht="48">
      <c r="A32" s="130" t="s">
        <v>249</v>
      </c>
      <c r="B32" s="124" t="s">
        <v>250</v>
      </c>
      <c r="C32" s="125">
        <v>2019</v>
      </c>
      <c r="D32" s="129">
        <v>173904.76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173904.76</v>
      </c>
      <c r="K32" s="129">
        <v>0</v>
      </c>
      <c r="L32" s="129">
        <v>0</v>
      </c>
    </row>
    <row r="33" spans="1:12" ht="24">
      <c r="A33" s="130" t="s">
        <v>251</v>
      </c>
      <c r="B33" s="124" t="s">
        <v>252</v>
      </c>
      <c r="C33" s="125">
        <v>2019</v>
      </c>
      <c r="D33" s="129">
        <v>99000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99000</v>
      </c>
      <c r="K33" s="129">
        <v>0</v>
      </c>
      <c r="L33" s="129">
        <v>0</v>
      </c>
    </row>
    <row r="34" spans="1:12" ht="36">
      <c r="A34" s="130" t="s">
        <v>253</v>
      </c>
      <c r="B34" s="124" t="s">
        <v>254</v>
      </c>
      <c r="C34" s="125">
        <v>2019</v>
      </c>
      <c r="D34" s="129">
        <v>104000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104000</v>
      </c>
      <c r="K34" s="129">
        <v>0</v>
      </c>
      <c r="L34" s="129">
        <v>0</v>
      </c>
    </row>
    <row r="35" spans="1:12" ht="36">
      <c r="A35" s="130" t="s">
        <v>255</v>
      </c>
      <c r="B35" s="124" t="s">
        <v>256</v>
      </c>
      <c r="C35" s="125">
        <v>2019</v>
      </c>
      <c r="D35" s="129">
        <v>165463.20000000001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165463.20000000001</v>
      </c>
      <c r="K35" s="129">
        <v>0</v>
      </c>
      <c r="L35" s="129">
        <v>0</v>
      </c>
    </row>
    <row r="36" spans="1:12" ht="36">
      <c r="A36" s="130" t="s">
        <v>257</v>
      </c>
      <c r="B36" s="124" t="s">
        <v>258</v>
      </c>
      <c r="C36" s="125">
        <v>2019</v>
      </c>
      <c r="D36" s="129">
        <f>101210+200000</f>
        <v>301210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f>101210+200000</f>
        <v>301210</v>
      </c>
      <c r="K36" s="129">
        <v>0</v>
      </c>
      <c r="L36" s="129">
        <v>0</v>
      </c>
    </row>
    <row r="37" spans="1:12">
      <c r="A37" s="130" t="s">
        <v>259</v>
      </c>
      <c r="B37" s="124" t="s">
        <v>260</v>
      </c>
      <c r="C37" s="125">
        <v>2019</v>
      </c>
      <c r="D37" s="129">
        <v>893700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893700</v>
      </c>
      <c r="K37" s="129">
        <v>0</v>
      </c>
      <c r="L37" s="129">
        <v>0</v>
      </c>
    </row>
    <row r="38" spans="1:12" ht="36">
      <c r="A38" s="130" t="s">
        <v>261</v>
      </c>
      <c r="B38" s="124" t="s">
        <v>262</v>
      </c>
      <c r="C38" s="125">
        <v>2019</v>
      </c>
      <c r="D38" s="129">
        <v>220173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220173</v>
      </c>
      <c r="K38" s="129">
        <v>0</v>
      </c>
      <c r="L38" s="129">
        <v>0</v>
      </c>
    </row>
    <row r="39" spans="1:12" ht="24">
      <c r="A39" s="130" t="s">
        <v>263</v>
      </c>
      <c r="B39" s="124" t="s">
        <v>264</v>
      </c>
      <c r="C39" s="125">
        <v>2019</v>
      </c>
      <c r="D39" s="129">
        <v>160000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160000</v>
      </c>
      <c r="K39" s="129">
        <v>0</v>
      </c>
      <c r="L39" s="129">
        <v>0</v>
      </c>
    </row>
    <row r="40" spans="1:12" ht="60">
      <c r="A40" s="130" t="s">
        <v>265</v>
      </c>
      <c r="B40" s="124" t="s">
        <v>266</v>
      </c>
      <c r="C40" s="125">
        <v>2019</v>
      </c>
      <c r="D40" s="129">
        <v>263960.88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263960.88</v>
      </c>
      <c r="K40" s="129">
        <v>0</v>
      </c>
      <c r="L40" s="129">
        <v>0</v>
      </c>
    </row>
    <row r="41" spans="1:12" ht="48">
      <c r="A41" s="130" t="s">
        <v>267</v>
      </c>
      <c r="B41" s="124" t="s">
        <v>268</v>
      </c>
      <c r="C41" s="125">
        <v>2019</v>
      </c>
      <c r="D41" s="129">
        <v>1873831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1873831</v>
      </c>
      <c r="K41" s="129">
        <v>0</v>
      </c>
      <c r="L41" s="129">
        <v>0</v>
      </c>
    </row>
    <row r="42" spans="1:12" ht="72">
      <c r="A42" s="130" t="s">
        <v>269</v>
      </c>
      <c r="B42" s="124" t="s">
        <v>270</v>
      </c>
      <c r="C42" s="125">
        <v>2019</v>
      </c>
      <c r="D42" s="129">
        <v>115500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129">
        <v>115500</v>
      </c>
      <c r="K42" s="129">
        <v>0</v>
      </c>
      <c r="L42" s="129">
        <v>0</v>
      </c>
    </row>
    <row r="43" spans="1:12" ht="36">
      <c r="A43" s="130" t="s">
        <v>271</v>
      </c>
      <c r="B43" s="124" t="s">
        <v>272</v>
      </c>
      <c r="C43" s="125">
        <v>2019</v>
      </c>
      <c r="D43" s="129">
        <v>29310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29310</v>
      </c>
      <c r="K43" s="129">
        <v>0</v>
      </c>
      <c r="L43" s="129">
        <v>0</v>
      </c>
    </row>
    <row r="44" spans="1:12">
      <c r="A44" s="130" t="s">
        <v>273</v>
      </c>
      <c r="B44" s="124" t="s">
        <v>274</v>
      </c>
      <c r="C44" s="125">
        <v>2019</v>
      </c>
      <c r="D44" s="129">
        <f>19453.24+6485</f>
        <v>25938.240000000002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f>19453.24+6485</f>
        <v>25938.240000000002</v>
      </c>
      <c r="K44" s="129">
        <v>0</v>
      </c>
      <c r="L44" s="129">
        <v>0</v>
      </c>
    </row>
    <row r="45" spans="1:12" ht="48">
      <c r="A45" s="130" t="s">
        <v>275</v>
      </c>
      <c r="B45" s="124" t="s">
        <v>276</v>
      </c>
      <c r="C45" s="125">
        <v>2019</v>
      </c>
      <c r="D45" s="129">
        <v>39148.68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39148.68</v>
      </c>
      <c r="K45" s="129">
        <v>0</v>
      </c>
      <c r="L45" s="129">
        <v>0</v>
      </c>
    </row>
    <row r="46" spans="1:12" ht="36">
      <c r="A46" s="130" t="s">
        <v>277</v>
      </c>
      <c r="B46" s="124" t="s">
        <v>278</v>
      </c>
      <c r="C46" s="125">
        <v>2019</v>
      </c>
      <c r="D46" s="129">
        <v>96000</v>
      </c>
      <c r="E46" s="129">
        <v>0</v>
      </c>
      <c r="F46" s="129">
        <v>0</v>
      </c>
      <c r="G46" s="129">
        <v>0</v>
      </c>
      <c r="H46" s="129">
        <v>0</v>
      </c>
      <c r="I46" s="129">
        <v>0</v>
      </c>
      <c r="J46" s="129">
        <v>96000</v>
      </c>
      <c r="K46" s="129">
        <v>0</v>
      </c>
      <c r="L46" s="129">
        <v>0</v>
      </c>
    </row>
    <row r="47" spans="1:12" ht="60">
      <c r="A47" s="130" t="s">
        <v>279</v>
      </c>
      <c r="B47" s="124" t="s">
        <v>280</v>
      </c>
      <c r="C47" s="125">
        <v>2019</v>
      </c>
      <c r="D47" s="129">
        <v>72000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72000</v>
      </c>
      <c r="K47" s="129">
        <v>0</v>
      </c>
      <c r="L47" s="129">
        <v>0</v>
      </c>
    </row>
    <row r="48" spans="1:12" ht="72">
      <c r="A48" s="130" t="s">
        <v>281</v>
      </c>
      <c r="B48" s="124" t="s">
        <v>282</v>
      </c>
      <c r="C48" s="125">
        <v>2019</v>
      </c>
      <c r="D48" s="129">
        <v>175321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29">
        <v>175321</v>
      </c>
      <c r="K48" s="129">
        <v>0</v>
      </c>
      <c r="L48" s="129">
        <v>0</v>
      </c>
    </row>
    <row r="49" spans="1:12" ht="48">
      <c r="A49" s="130" t="s">
        <v>283</v>
      </c>
      <c r="B49" s="124" t="s">
        <v>284</v>
      </c>
      <c r="C49" s="125">
        <v>2019</v>
      </c>
      <c r="D49" s="129">
        <v>22464.639999999999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22464.639999999999</v>
      </c>
      <c r="K49" s="129">
        <v>0</v>
      </c>
      <c r="L49" s="129">
        <v>0</v>
      </c>
    </row>
    <row r="50" spans="1:12" ht="48">
      <c r="A50" s="130" t="s">
        <v>285</v>
      </c>
      <c r="B50" s="124" t="s">
        <v>286</v>
      </c>
      <c r="C50" s="125">
        <v>2019</v>
      </c>
      <c r="D50" s="129">
        <v>55768.92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55768.92</v>
      </c>
      <c r="K50" s="129">
        <v>0</v>
      </c>
      <c r="L50" s="129">
        <v>0</v>
      </c>
    </row>
    <row r="51" spans="1:12" ht="24">
      <c r="A51" s="130" t="s">
        <v>287</v>
      </c>
      <c r="B51" s="124" t="s">
        <v>288</v>
      </c>
      <c r="C51" s="125">
        <v>2019</v>
      </c>
      <c r="D51" s="129">
        <f>4463876-500956.6</f>
        <v>3962919.4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29">
        <f>4463876-500956.6</f>
        <v>3962919.4</v>
      </c>
      <c r="K51" s="129">
        <v>0</v>
      </c>
      <c r="L51" s="129">
        <v>0</v>
      </c>
    </row>
    <row r="52" spans="1:12" ht="48">
      <c r="A52" s="130" t="s">
        <v>289</v>
      </c>
      <c r="B52" s="124" t="s">
        <v>290</v>
      </c>
      <c r="C52" s="125">
        <v>2019</v>
      </c>
      <c r="D52" s="129">
        <v>158460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129">
        <v>158460</v>
      </c>
      <c r="K52" s="129">
        <v>0</v>
      </c>
      <c r="L52" s="129">
        <v>0</v>
      </c>
    </row>
    <row r="53" spans="1:12" ht="36">
      <c r="A53" s="130" t="s">
        <v>291</v>
      </c>
      <c r="B53" s="124" t="s">
        <v>292</v>
      </c>
      <c r="C53" s="125">
        <v>2019</v>
      </c>
      <c r="D53" s="129">
        <v>12000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12000</v>
      </c>
      <c r="K53" s="129">
        <v>0</v>
      </c>
      <c r="L53" s="129">
        <v>0</v>
      </c>
    </row>
    <row r="54" spans="1:12" ht="36">
      <c r="A54" s="130" t="s">
        <v>293</v>
      </c>
      <c r="B54" s="124" t="s">
        <v>294</v>
      </c>
      <c r="C54" s="125">
        <v>2019</v>
      </c>
      <c r="D54" s="129">
        <v>66000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129">
        <v>66000</v>
      </c>
      <c r="K54" s="129">
        <v>0</v>
      </c>
      <c r="L54" s="129">
        <v>0</v>
      </c>
    </row>
    <row r="55" spans="1:12" ht="36">
      <c r="A55" s="130" t="s">
        <v>295</v>
      </c>
      <c r="B55" s="124" t="s">
        <v>296</v>
      </c>
      <c r="C55" s="125">
        <v>2019</v>
      </c>
      <c r="D55" s="129">
        <v>36000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36000</v>
      </c>
      <c r="K55" s="129">
        <v>0</v>
      </c>
      <c r="L55" s="129">
        <v>0</v>
      </c>
    </row>
    <row r="56" spans="1:12" ht="24">
      <c r="A56" s="130" t="s">
        <v>297</v>
      </c>
      <c r="B56" s="124" t="s">
        <v>298</v>
      </c>
      <c r="C56" s="125">
        <v>2019</v>
      </c>
      <c r="D56" s="129">
        <v>25330.080000000002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25330.080000000002</v>
      </c>
      <c r="K56" s="129">
        <v>0</v>
      </c>
      <c r="L56" s="129">
        <v>0</v>
      </c>
    </row>
    <row r="57" spans="1:12" ht="24">
      <c r="A57" s="130" t="s">
        <v>299</v>
      </c>
      <c r="B57" s="124" t="s">
        <v>300</v>
      </c>
      <c r="C57" s="125">
        <v>2019</v>
      </c>
      <c r="D57" s="129">
        <v>132119.6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132119.6</v>
      </c>
      <c r="K57" s="129">
        <v>0</v>
      </c>
      <c r="L57" s="129">
        <v>0</v>
      </c>
    </row>
    <row r="58" spans="1:12" ht="48">
      <c r="A58" s="130" t="s">
        <v>301</v>
      </c>
      <c r="B58" s="124" t="s">
        <v>302</v>
      </c>
      <c r="C58" s="125">
        <v>2019</v>
      </c>
      <c r="D58" s="129">
        <v>142916.4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  <c r="J58" s="129">
        <v>142916.4</v>
      </c>
      <c r="K58" s="129">
        <v>0</v>
      </c>
      <c r="L58" s="129">
        <v>0</v>
      </c>
    </row>
    <row r="59" spans="1:12">
      <c r="A59" s="130" t="s">
        <v>303</v>
      </c>
      <c r="B59" s="124" t="s">
        <v>304</v>
      </c>
      <c r="C59" s="125">
        <v>2019</v>
      </c>
      <c r="D59" s="129">
        <v>138355.92000000001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138355.92000000001</v>
      </c>
      <c r="K59" s="129">
        <v>0</v>
      </c>
      <c r="L59" s="129">
        <v>0</v>
      </c>
    </row>
    <row r="60" spans="1:12">
      <c r="A60" s="130" t="s">
        <v>303</v>
      </c>
      <c r="B60" s="124" t="s">
        <v>305</v>
      </c>
      <c r="C60" s="125">
        <v>2019</v>
      </c>
      <c r="D60" s="129">
        <v>141600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141600</v>
      </c>
      <c r="K60" s="129">
        <v>0</v>
      </c>
      <c r="L60" s="129">
        <v>0</v>
      </c>
    </row>
    <row r="61" spans="1:12" ht="24">
      <c r="A61" s="130" t="s">
        <v>306</v>
      </c>
      <c r="B61" s="124" t="s">
        <v>307</v>
      </c>
      <c r="C61" s="125">
        <v>2019</v>
      </c>
      <c r="D61" s="129">
        <v>200000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200000</v>
      </c>
      <c r="K61" s="129">
        <v>0</v>
      </c>
      <c r="L61" s="129">
        <v>0</v>
      </c>
    </row>
    <row r="62" spans="1:12" ht="36">
      <c r="A62" s="130" t="s">
        <v>308</v>
      </c>
      <c r="B62" s="124" t="s">
        <v>309</v>
      </c>
      <c r="C62" s="125">
        <v>2019</v>
      </c>
      <c r="D62" s="129">
        <v>70000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70000</v>
      </c>
      <c r="K62" s="129">
        <v>0</v>
      </c>
      <c r="L62" s="129">
        <v>0</v>
      </c>
    </row>
    <row r="63" spans="1:12" ht="72">
      <c r="A63" s="130" t="s">
        <v>310</v>
      </c>
      <c r="B63" s="124" t="s">
        <v>311</v>
      </c>
      <c r="C63" s="125">
        <v>2019</v>
      </c>
      <c r="D63" s="129">
        <v>1877420.91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1877420.91</v>
      </c>
      <c r="K63" s="129">
        <v>0</v>
      </c>
      <c r="L63" s="129">
        <v>0</v>
      </c>
    </row>
    <row r="64" spans="1:12" ht="48">
      <c r="A64" s="130" t="s">
        <v>312</v>
      </c>
      <c r="B64" s="124" t="s">
        <v>313</v>
      </c>
      <c r="C64" s="125">
        <v>2019</v>
      </c>
      <c r="D64" s="129">
        <v>6990023.6100000003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6990023.6100000003</v>
      </c>
      <c r="K64" s="129">
        <v>0</v>
      </c>
      <c r="L64" s="129">
        <v>0</v>
      </c>
    </row>
    <row r="65" spans="1:12" ht="36">
      <c r="A65" s="130" t="s">
        <v>314</v>
      </c>
      <c r="B65" s="124" t="s">
        <v>315</v>
      </c>
      <c r="C65" s="125">
        <v>2019</v>
      </c>
      <c r="D65" s="129">
        <f>1385612.64+2981809.84</f>
        <v>4367422.4799999995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f>1385612.64+2981809.84</f>
        <v>4367422.4799999995</v>
      </c>
      <c r="K65" s="129">
        <v>0</v>
      </c>
      <c r="L65" s="129">
        <v>0</v>
      </c>
    </row>
    <row r="66" spans="1:12" ht="48">
      <c r="A66" s="130" t="s">
        <v>316</v>
      </c>
      <c r="B66" s="124" t="s">
        <v>317</v>
      </c>
      <c r="C66" s="125">
        <v>2019</v>
      </c>
      <c r="D66" s="129">
        <v>617940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617940</v>
      </c>
      <c r="K66" s="129">
        <v>0</v>
      </c>
      <c r="L66" s="129">
        <v>0</v>
      </c>
    </row>
    <row r="67" spans="1:12" ht="24">
      <c r="A67" s="130" t="s">
        <v>318</v>
      </c>
      <c r="B67" s="124" t="s">
        <v>319</v>
      </c>
      <c r="C67" s="125">
        <v>2019</v>
      </c>
      <c r="D67" s="129">
        <v>553296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553296</v>
      </c>
      <c r="K67" s="129">
        <v>0</v>
      </c>
      <c r="L67" s="129">
        <v>0</v>
      </c>
    </row>
    <row r="68" spans="1:12" ht="36">
      <c r="A68" s="130" t="s">
        <v>320</v>
      </c>
      <c r="B68" s="124" t="s">
        <v>321</v>
      </c>
      <c r="C68" s="125">
        <v>2019</v>
      </c>
      <c r="D68" s="129">
        <v>12537.6</v>
      </c>
      <c r="E68" s="129"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12537.6</v>
      </c>
      <c r="K68" s="129">
        <v>0</v>
      </c>
      <c r="L68" s="129">
        <v>0</v>
      </c>
    </row>
    <row r="69" spans="1:12" ht="24">
      <c r="A69" s="130" t="s">
        <v>322</v>
      </c>
      <c r="B69" s="124" t="s">
        <v>323</v>
      </c>
      <c r="C69" s="125">
        <v>2019</v>
      </c>
      <c r="D69" s="129">
        <v>54000</v>
      </c>
      <c r="E69" s="129">
        <v>0</v>
      </c>
      <c r="F69" s="129">
        <v>0</v>
      </c>
      <c r="G69" s="129">
        <v>0</v>
      </c>
      <c r="H69" s="129">
        <v>0</v>
      </c>
      <c r="I69" s="129">
        <v>0</v>
      </c>
      <c r="J69" s="129">
        <v>54000</v>
      </c>
      <c r="K69" s="129">
        <v>0</v>
      </c>
      <c r="L69" s="129">
        <v>0</v>
      </c>
    </row>
    <row r="70" spans="1:12" ht="24">
      <c r="A70" s="130" t="s">
        <v>324</v>
      </c>
      <c r="B70" s="124" t="s">
        <v>325</v>
      </c>
      <c r="C70" s="125">
        <v>2019</v>
      </c>
      <c r="D70" s="131">
        <f>1561392.72-89082.24</f>
        <v>1472310.48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31">
        <f>1561392.72-89082.24</f>
        <v>1472310.48</v>
      </c>
      <c r="K70" s="129">
        <v>0</v>
      </c>
      <c r="L70" s="129">
        <v>0</v>
      </c>
    </row>
    <row r="71" spans="1:12" ht="24">
      <c r="A71" s="130" t="s">
        <v>326</v>
      </c>
      <c r="B71" s="124" t="s">
        <v>327</v>
      </c>
      <c r="C71" s="125">
        <v>2019</v>
      </c>
      <c r="D71" s="131">
        <v>577000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31">
        <v>577000</v>
      </c>
      <c r="K71" s="129">
        <v>0</v>
      </c>
      <c r="L71" s="129">
        <v>0</v>
      </c>
    </row>
    <row r="72" spans="1:12" ht="24">
      <c r="A72" s="130" t="s">
        <v>328</v>
      </c>
      <c r="B72" s="124" t="s">
        <v>329</v>
      </c>
      <c r="C72" s="125">
        <v>2019</v>
      </c>
      <c r="D72" s="131">
        <f>10523461.54-89509.19-1000</f>
        <v>10432952.35</v>
      </c>
      <c r="E72" s="129">
        <v>0</v>
      </c>
      <c r="F72" s="129">
        <v>0</v>
      </c>
      <c r="G72" s="129">
        <v>0</v>
      </c>
      <c r="H72" s="129">
        <v>0</v>
      </c>
      <c r="I72" s="129">
        <v>0</v>
      </c>
      <c r="J72" s="131">
        <f>10523461.54-89509.19-1000</f>
        <v>10432952.35</v>
      </c>
      <c r="K72" s="129">
        <v>0</v>
      </c>
      <c r="L72" s="129">
        <v>0</v>
      </c>
    </row>
    <row r="73" spans="1:12" ht="36">
      <c r="A73" s="130" t="s">
        <v>330</v>
      </c>
      <c r="B73" s="124" t="s">
        <v>331</v>
      </c>
      <c r="C73" s="125">
        <v>2019</v>
      </c>
      <c r="D73" s="131">
        <v>222388</v>
      </c>
      <c r="E73" s="129">
        <v>0</v>
      </c>
      <c r="F73" s="129">
        <v>0</v>
      </c>
      <c r="G73" s="129">
        <v>0</v>
      </c>
      <c r="H73" s="129">
        <v>0</v>
      </c>
      <c r="I73" s="129">
        <v>0</v>
      </c>
      <c r="J73" s="131">
        <v>222388</v>
      </c>
      <c r="K73" s="129">
        <v>0</v>
      </c>
      <c r="L73" s="129">
        <v>0</v>
      </c>
    </row>
    <row r="74" spans="1:12">
      <c r="A74" s="130" t="s">
        <v>332</v>
      </c>
      <c r="B74" s="124" t="s">
        <v>333</v>
      </c>
      <c r="C74" s="125">
        <v>2019</v>
      </c>
      <c r="D74" s="131">
        <f>341541.96+353351.6+92155-445506.6</f>
        <v>341541.96000000008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31">
        <f>341541.96+353351.6+92155-445506.6</f>
        <v>341541.96000000008</v>
      </c>
      <c r="K74" s="129">
        <v>0</v>
      </c>
      <c r="L74" s="129">
        <v>0</v>
      </c>
    </row>
    <row r="75" spans="1:12" ht="24">
      <c r="A75" s="130" t="s">
        <v>334</v>
      </c>
      <c r="B75" s="124" t="s">
        <v>335</v>
      </c>
      <c r="C75" s="125">
        <v>2019</v>
      </c>
      <c r="D75" s="131">
        <v>216349.12</v>
      </c>
      <c r="E75" s="129">
        <v>0</v>
      </c>
      <c r="F75" s="129">
        <v>0</v>
      </c>
      <c r="G75" s="129">
        <v>0</v>
      </c>
      <c r="H75" s="129">
        <v>0</v>
      </c>
      <c r="I75" s="129">
        <v>0</v>
      </c>
      <c r="J75" s="131">
        <v>216349.12</v>
      </c>
      <c r="K75" s="129">
        <v>0</v>
      </c>
      <c r="L75" s="129">
        <v>0</v>
      </c>
    </row>
    <row r="76" spans="1:12" ht="24">
      <c r="A76" s="130" t="s">
        <v>336</v>
      </c>
      <c r="B76" s="124" t="s">
        <v>337</v>
      </c>
      <c r="C76" s="125">
        <v>2019</v>
      </c>
      <c r="D76" s="131">
        <f>671364.48+178.97</f>
        <v>671543.45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  <c r="J76" s="131">
        <f>671364.48+178.97</f>
        <v>671543.45</v>
      </c>
      <c r="K76" s="129">
        <v>0</v>
      </c>
      <c r="L76" s="129">
        <v>0</v>
      </c>
    </row>
    <row r="77" spans="1:12" ht="36">
      <c r="A77" s="130" t="s">
        <v>338</v>
      </c>
      <c r="B77" s="124" t="s">
        <v>339</v>
      </c>
      <c r="C77" s="125">
        <v>2019</v>
      </c>
      <c r="D77" s="131">
        <f>210000</f>
        <v>210000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  <c r="J77" s="131">
        <f>210000</f>
        <v>210000</v>
      </c>
      <c r="K77" s="129">
        <v>0</v>
      </c>
      <c r="L77" s="129">
        <v>0</v>
      </c>
    </row>
    <row r="78" spans="1:12" ht="24">
      <c r="A78" s="130" t="s">
        <v>340</v>
      </c>
      <c r="B78" s="124" t="s">
        <v>341</v>
      </c>
      <c r="C78" s="125">
        <v>2019</v>
      </c>
      <c r="D78" s="131">
        <v>291019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31">
        <v>291019</v>
      </c>
      <c r="K78" s="129">
        <v>0</v>
      </c>
      <c r="L78" s="129">
        <v>0</v>
      </c>
    </row>
    <row r="79" spans="1:12" ht="24">
      <c r="A79" s="130" t="s">
        <v>342</v>
      </c>
      <c r="B79" s="124" t="s">
        <v>343</v>
      </c>
      <c r="C79" s="125">
        <v>2019</v>
      </c>
      <c r="D79" s="129">
        <v>21030</v>
      </c>
      <c r="E79" s="129">
        <v>0</v>
      </c>
      <c r="F79" s="129">
        <v>0</v>
      </c>
      <c r="G79" s="129">
        <v>0</v>
      </c>
      <c r="H79" s="129">
        <v>0</v>
      </c>
      <c r="I79" s="129">
        <v>0</v>
      </c>
      <c r="J79" s="129">
        <v>21030</v>
      </c>
      <c r="K79" s="129">
        <v>0</v>
      </c>
      <c r="L79" s="129">
        <v>0</v>
      </c>
    </row>
    <row r="80" spans="1:12" ht="24">
      <c r="A80" s="130" t="s">
        <v>344</v>
      </c>
      <c r="B80" s="124" t="s">
        <v>345</v>
      </c>
      <c r="C80" s="125">
        <v>2019</v>
      </c>
      <c r="D80" s="129">
        <v>89082.240000000005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89082.240000000005</v>
      </c>
      <c r="K80" s="129">
        <v>0</v>
      </c>
      <c r="L80" s="129">
        <v>0</v>
      </c>
    </row>
    <row r="81" spans="1:12">
      <c r="A81" s="130" t="s">
        <v>346</v>
      </c>
      <c r="B81" s="124" t="s">
        <v>347</v>
      </c>
      <c r="C81" s="125">
        <v>2019</v>
      </c>
      <c r="D81" s="129">
        <f>353351.6+92155</f>
        <v>445506.6</v>
      </c>
      <c r="E81" s="129">
        <v>0</v>
      </c>
      <c r="F81" s="129">
        <v>0</v>
      </c>
      <c r="G81" s="129">
        <v>0</v>
      </c>
      <c r="H81" s="129">
        <v>0</v>
      </c>
      <c r="I81" s="129">
        <v>0</v>
      </c>
      <c r="J81" s="129">
        <f>353351.6+92155</f>
        <v>445506.6</v>
      </c>
      <c r="K81" s="129">
        <v>0</v>
      </c>
      <c r="L81" s="129">
        <v>0</v>
      </c>
    </row>
    <row r="82" spans="1:12">
      <c r="A82" s="130" t="s">
        <v>346</v>
      </c>
      <c r="B82" s="124" t="s">
        <v>347</v>
      </c>
      <c r="C82" s="125">
        <v>2019</v>
      </c>
      <c r="D82" s="129">
        <f>353351.6+92155</f>
        <v>445506.6</v>
      </c>
      <c r="E82" s="129">
        <v>0</v>
      </c>
      <c r="F82" s="129">
        <v>0</v>
      </c>
      <c r="G82" s="129">
        <v>0</v>
      </c>
      <c r="H82" s="129">
        <v>0</v>
      </c>
      <c r="I82" s="129">
        <v>0</v>
      </c>
      <c r="J82" s="129">
        <f>353351.6+92155</f>
        <v>445506.6</v>
      </c>
      <c r="K82" s="129">
        <v>0</v>
      </c>
      <c r="L82" s="129">
        <v>0</v>
      </c>
    </row>
    <row r="83" spans="1:12" ht="36">
      <c r="A83" s="130" t="s">
        <v>348</v>
      </c>
      <c r="B83" s="124" t="s">
        <v>349</v>
      </c>
      <c r="C83" s="125">
        <v>2019</v>
      </c>
      <c r="D83" s="129">
        <v>70000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70000</v>
      </c>
      <c r="K83" s="129">
        <v>0</v>
      </c>
      <c r="L83" s="129">
        <v>0</v>
      </c>
    </row>
    <row r="84" spans="1:12" ht="24">
      <c r="A84" s="130" t="s">
        <v>350</v>
      </c>
      <c r="B84" s="124" t="s">
        <v>351</v>
      </c>
      <c r="C84" s="125">
        <v>2019</v>
      </c>
      <c r="D84" s="129">
        <v>10000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10000</v>
      </c>
      <c r="K84" s="129">
        <v>0</v>
      </c>
      <c r="L84" s="129">
        <v>0</v>
      </c>
    </row>
    <row r="85" spans="1:12" ht="48">
      <c r="A85" s="130" t="s">
        <v>352</v>
      </c>
      <c r="B85" s="124" t="s">
        <v>353</v>
      </c>
      <c r="C85" s="125">
        <v>2019</v>
      </c>
      <c r="D85" s="129">
        <v>25000000</v>
      </c>
      <c r="E85" s="129">
        <v>0</v>
      </c>
      <c r="F85" s="129">
        <v>0</v>
      </c>
      <c r="G85" s="129">
        <v>0</v>
      </c>
      <c r="H85" s="129">
        <v>0</v>
      </c>
      <c r="I85" s="129">
        <v>0</v>
      </c>
      <c r="J85" s="129">
        <v>25000000</v>
      </c>
      <c r="K85" s="129">
        <v>0</v>
      </c>
      <c r="L85" s="129">
        <v>0</v>
      </c>
    </row>
    <row r="86" spans="1:12" ht="24">
      <c r="A86" s="130" t="s">
        <v>354</v>
      </c>
      <c r="B86" s="124" t="s">
        <v>355</v>
      </c>
      <c r="C86" s="125">
        <v>2019</v>
      </c>
      <c r="D86" s="129">
        <v>2230550</v>
      </c>
      <c r="E86" s="129">
        <v>0</v>
      </c>
      <c r="F86" s="129">
        <v>0</v>
      </c>
      <c r="G86" s="129">
        <v>0</v>
      </c>
      <c r="H86" s="129">
        <v>0</v>
      </c>
      <c r="I86" s="129">
        <v>0</v>
      </c>
      <c r="J86" s="129">
        <v>2230550</v>
      </c>
      <c r="K86" s="129">
        <v>0</v>
      </c>
      <c r="L86" s="129">
        <v>0</v>
      </c>
    </row>
    <row r="87" spans="1:12" ht="108">
      <c r="A87" s="130" t="s">
        <v>356</v>
      </c>
      <c r="B87" s="124" t="s">
        <v>357</v>
      </c>
      <c r="C87" s="125">
        <v>2019</v>
      </c>
      <c r="D87" s="129">
        <v>95500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95500</v>
      </c>
      <c r="K87" s="129">
        <v>0</v>
      </c>
      <c r="L87" s="129">
        <v>0</v>
      </c>
    </row>
  </sheetData>
  <mergeCells count="32">
    <mergeCell ref="L13:L14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A3:L3"/>
    <mergeCell ref="A4:L4"/>
    <mergeCell ref="K1:L1"/>
    <mergeCell ref="A6:A9"/>
    <mergeCell ref="B6:B9"/>
    <mergeCell ref="C6:C9"/>
    <mergeCell ref="D6:L6"/>
    <mergeCell ref="D7:F8"/>
    <mergeCell ref="G7:L7"/>
    <mergeCell ref="G8:I8"/>
    <mergeCell ref="J8:L8"/>
  </mergeCells>
  <pageMargins left="0.78740157480314965" right="0.78740157480314965" top="1.3779527559055118" bottom="0.39370078740157483" header="0" footer="0"/>
  <pageSetup paperSize="9" scale="6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topLeftCell="A17" workbookViewId="0">
      <selection activeCell="A36" sqref="A36:C36"/>
    </sheetView>
  </sheetViews>
  <sheetFormatPr defaultRowHeight="15"/>
  <cols>
    <col min="1" max="1" width="32" customWidth="1"/>
    <col min="2" max="2" width="8.7109375" customWidth="1"/>
    <col min="3" max="3" width="34.42578125" customWidth="1"/>
  </cols>
  <sheetData>
    <row r="1" spans="1:3" ht="15.75" hidden="1">
      <c r="A1" s="1"/>
      <c r="B1" s="1"/>
      <c r="C1" s="4" t="s">
        <v>29</v>
      </c>
    </row>
    <row r="2" spans="1:3" ht="15.75" hidden="1">
      <c r="A2" s="1"/>
      <c r="B2" s="1"/>
      <c r="C2" s="1"/>
    </row>
    <row r="3" spans="1:3" ht="15.75" hidden="1">
      <c r="A3" s="201" t="s">
        <v>26</v>
      </c>
      <c r="B3" s="201"/>
      <c r="C3" s="201"/>
    </row>
    <row r="4" spans="1:3" ht="15.75" hidden="1">
      <c r="A4" s="201" t="s">
        <v>27</v>
      </c>
      <c r="B4" s="201"/>
      <c r="C4" s="201"/>
    </row>
    <row r="5" spans="1:3" ht="15.75" hidden="1">
      <c r="A5" s="201" t="s">
        <v>28</v>
      </c>
      <c r="B5" s="201"/>
      <c r="C5" s="201"/>
    </row>
    <row r="6" spans="1:3" ht="15.75" hidden="1">
      <c r="A6" s="1"/>
      <c r="B6" s="1"/>
      <c r="C6" s="1"/>
    </row>
    <row r="7" spans="1:3" ht="38.25" hidden="1" customHeight="1">
      <c r="A7" s="2" t="s">
        <v>0</v>
      </c>
      <c r="B7" s="2" t="s">
        <v>3</v>
      </c>
      <c r="C7" s="2" t="s">
        <v>23</v>
      </c>
    </row>
    <row r="8" spans="1:3" ht="15.75" hidden="1">
      <c r="A8" s="2">
        <v>1</v>
      </c>
      <c r="B8" s="2">
        <v>2</v>
      </c>
      <c r="C8" s="2">
        <v>3</v>
      </c>
    </row>
    <row r="9" spans="1:3" ht="18" hidden="1" customHeight="1">
      <c r="A9" s="3" t="s">
        <v>11</v>
      </c>
      <c r="B9" s="5" t="s">
        <v>38</v>
      </c>
      <c r="C9" s="3"/>
    </row>
    <row r="10" spans="1:3" ht="18" hidden="1" customHeight="1">
      <c r="A10" s="3" t="s">
        <v>12</v>
      </c>
      <c r="B10" s="5" t="s">
        <v>39</v>
      </c>
      <c r="C10" s="3"/>
    </row>
    <row r="11" spans="1:3" ht="18" hidden="1" customHeight="1">
      <c r="A11" s="3" t="s">
        <v>24</v>
      </c>
      <c r="B11" s="5" t="s">
        <v>40</v>
      </c>
      <c r="C11" s="3"/>
    </row>
    <row r="12" spans="1:3" ht="18" hidden="1" customHeight="1">
      <c r="A12" s="3"/>
      <c r="B12" s="6"/>
      <c r="C12" s="3"/>
    </row>
    <row r="13" spans="1:3" ht="18" hidden="1" customHeight="1">
      <c r="A13" s="3" t="s">
        <v>25</v>
      </c>
      <c r="B13" s="5" t="s">
        <v>41</v>
      </c>
      <c r="C13" s="3"/>
    </row>
    <row r="14" spans="1:3" ht="18" hidden="1" customHeight="1">
      <c r="A14" s="3"/>
      <c r="B14" s="6"/>
      <c r="C14" s="2"/>
    </row>
    <row r="15" spans="1:3" hidden="1"/>
    <row r="16" spans="1:3" hidden="1"/>
    <row r="17" spans="1:3" ht="15.75">
      <c r="A17" s="1"/>
      <c r="B17" s="1"/>
      <c r="C17" s="4" t="s">
        <v>29</v>
      </c>
    </row>
    <row r="18" spans="1:3" ht="15.75">
      <c r="A18" s="1"/>
      <c r="B18" s="1"/>
      <c r="C18" s="1"/>
    </row>
    <row r="19" spans="1:3" ht="15.75">
      <c r="A19" s="170" t="s">
        <v>32</v>
      </c>
      <c r="B19" s="170"/>
      <c r="C19" s="170"/>
    </row>
    <row r="20" spans="1:3" ht="15.75">
      <c r="A20" s="1"/>
      <c r="B20" s="1"/>
      <c r="C20" s="1"/>
    </row>
    <row r="21" spans="1:3" s="68" customFormat="1" ht="31.5">
      <c r="A21" s="59" t="s">
        <v>0</v>
      </c>
      <c r="B21" s="59" t="s">
        <v>3</v>
      </c>
      <c r="C21" s="73" t="s">
        <v>105</v>
      </c>
    </row>
    <row r="22" spans="1:3" s="68" customFormat="1" ht="15.75">
      <c r="A22" s="59">
        <v>1</v>
      </c>
      <c r="B22" s="59">
        <v>2</v>
      </c>
      <c r="C22" s="59">
        <v>3</v>
      </c>
    </row>
    <row r="23" spans="1:3" ht="31.5">
      <c r="A23" s="70" t="s">
        <v>30</v>
      </c>
      <c r="B23" s="5" t="s">
        <v>38</v>
      </c>
      <c r="C23" s="83">
        <v>0</v>
      </c>
    </row>
    <row r="24" spans="1:3" ht="15.75">
      <c r="A24" s="70" t="s">
        <v>1</v>
      </c>
      <c r="B24" s="5" t="s">
        <v>81</v>
      </c>
      <c r="C24" s="83"/>
    </row>
    <row r="25" spans="1:3" ht="15.75">
      <c r="A25" s="70" t="s">
        <v>82</v>
      </c>
      <c r="B25" s="5" t="s">
        <v>100</v>
      </c>
      <c r="C25" s="83"/>
    </row>
    <row r="26" spans="1:3" ht="15.75">
      <c r="A26" s="70" t="s">
        <v>82</v>
      </c>
      <c r="B26" s="5" t="s">
        <v>101</v>
      </c>
      <c r="C26" s="83"/>
    </row>
    <row r="27" spans="1:3" ht="15.75">
      <c r="A27" s="70" t="s">
        <v>82</v>
      </c>
      <c r="B27" s="5" t="s">
        <v>102</v>
      </c>
      <c r="C27" s="83"/>
    </row>
    <row r="28" spans="1:3" ht="111" hidden="1" customHeight="1">
      <c r="A28" s="70" t="s">
        <v>31</v>
      </c>
      <c r="B28" s="5" t="s">
        <v>39</v>
      </c>
      <c r="C28" s="83"/>
    </row>
    <row r="29" spans="1:3" ht="15.75" hidden="1">
      <c r="A29" s="70" t="s">
        <v>1</v>
      </c>
      <c r="B29" s="5" t="s">
        <v>81</v>
      </c>
      <c r="C29" s="83"/>
    </row>
    <row r="30" spans="1:3" ht="15.75" hidden="1">
      <c r="A30" s="70" t="s">
        <v>82</v>
      </c>
      <c r="B30" s="5" t="s">
        <v>103</v>
      </c>
      <c r="C30" s="83"/>
    </row>
    <row r="31" spans="1:3" ht="15.75" hidden="1">
      <c r="A31" s="70" t="s">
        <v>82</v>
      </c>
      <c r="B31" s="5" t="s">
        <v>104</v>
      </c>
      <c r="C31" s="83"/>
    </row>
    <row r="34" spans="1:3" ht="15.75">
      <c r="A34" s="1"/>
      <c r="B34" s="1"/>
      <c r="C34" s="4" t="s">
        <v>162</v>
      </c>
    </row>
    <row r="35" spans="1:3" ht="15.75">
      <c r="A35" s="1"/>
      <c r="B35" s="1"/>
      <c r="C35" s="1"/>
    </row>
    <row r="36" spans="1:3" ht="81.75" customHeight="1">
      <c r="A36" s="202" t="s">
        <v>222</v>
      </c>
      <c r="B36" s="170"/>
      <c r="C36" s="170"/>
    </row>
    <row r="37" spans="1:3" ht="15.75">
      <c r="A37" s="1"/>
      <c r="B37" s="1"/>
      <c r="C37" s="1"/>
    </row>
    <row r="38" spans="1:3" s="68" customFormat="1" ht="31.5">
      <c r="A38" s="82" t="s">
        <v>0</v>
      </c>
      <c r="B38" s="82" t="s">
        <v>3</v>
      </c>
      <c r="C38" s="82" t="s">
        <v>105</v>
      </c>
    </row>
    <row r="39" spans="1:3" s="68" customFormat="1" ht="15.75">
      <c r="A39" s="82">
        <v>1</v>
      </c>
      <c r="B39" s="82">
        <v>2</v>
      </c>
      <c r="C39" s="82">
        <v>3</v>
      </c>
    </row>
    <row r="40" spans="1:3" ht="31.5">
      <c r="A40" s="70" t="s">
        <v>11</v>
      </c>
      <c r="B40" s="5" t="s">
        <v>38</v>
      </c>
      <c r="C40" s="83">
        <v>0</v>
      </c>
    </row>
    <row r="41" spans="1:3" ht="15.75">
      <c r="A41" s="70" t="s">
        <v>24</v>
      </c>
      <c r="B41" s="5" t="s">
        <v>39</v>
      </c>
      <c r="C41" s="83"/>
    </row>
    <row r="42" spans="1:3" ht="15.75">
      <c r="A42" s="70" t="s">
        <v>25</v>
      </c>
      <c r="B42" s="5" t="s">
        <v>40</v>
      </c>
      <c r="C42" s="83"/>
    </row>
    <row r="43" spans="1:3" ht="15.75">
      <c r="A43" s="70" t="s">
        <v>12</v>
      </c>
      <c r="B43" s="5" t="s">
        <v>41</v>
      </c>
      <c r="C43" s="83">
        <v>0</v>
      </c>
    </row>
  </sheetData>
  <mergeCells count="5">
    <mergeCell ref="A3:C3"/>
    <mergeCell ref="A4:C4"/>
    <mergeCell ref="A5:C5"/>
    <mergeCell ref="A19:C19"/>
    <mergeCell ref="A36:C36"/>
  </mergeCells>
  <pageMargins left="1.3779527559055118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таб 1</vt:lpstr>
      <vt:lpstr>таб 2</vt:lpstr>
      <vt:lpstr>таб 2.1</vt:lpstr>
      <vt:lpstr>таб 3</vt:lpstr>
      <vt:lpstr>'таб 1'!Заголовки_для_печати</vt:lpstr>
      <vt:lpstr>'таб 2'!Заголовки_для_печати</vt:lpstr>
      <vt:lpstr>'таб 2.1'!Заголовки_для_печати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2019-02-25T04:43:57Z</dcterms:modified>
</cp:coreProperties>
</file>